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3040" windowHeight="9060" tabRatio="814" activeTab="1"/>
  </bookViews>
  <sheets>
    <sheet name="Параметры" sheetId="1" r:id="rId1"/>
    <sheet name="Форма2" sheetId="2" r:id="rId2"/>
    <sheet name="Выгрузка" sheetId="3" state="hidden" r:id="rId3"/>
    <sheet name="Данные" sheetId="4" state="hidden" r:id="rId4"/>
  </sheets>
  <externalReferences>
    <externalReference r:id="rId7"/>
  </externalReferences>
  <definedNames>
    <definedName name="_xlfn.BAHTTEXT" hidden="1">#NAME?</definedName>
    <definedName name="NameOrg">'Данные'!$A$7</definedName>
    <definedName name="NameTitul">'Форма2'!$B$16</definedName>
    <definedName name="VerShab">'Данные'!$A$12</definedName>
    <definedName name="а1">'[1]Титул'!$A$1</definedName>
    <definedName name="а10">'[1]ФинАнализ-4'!$A$1</definedName>
    <definedName name="а2">'[1]Баланс'!$A$1</definedName>
    <definedName name="а3">'[1]Ф2'!$A$1</definedName>
    <definedName name="а4">'[1]Ф4'!$A$1</definedName>
    <definedName name="а5">'[1]Ф5'!$A$1</definedName>
    <definedName name="а6">'[1]Ф6'!$A$1</definedName>
    <definedName name="а7">'[1]Ф3'!$A$1</definedName>
    <definedName name="а8">'[1]ФинАнализ-2'!$A$1</definedName>
    <definedName name="а9">'[1]ФинАнализ-3'!$A$1</definedName>
    <definedName name="дата">'[1]Титул'!$I$7</definedName>
    <definedName name="едизм">'[1]Титул'!$E$29:$E$31</definedName>
    <definedName name="еизм">'[1]Титул'!$F$18</definedName>
    <definedName name="индекс">'[1]Титул'!$R$16</definedName>
    <definedName name="К">'[1]Титул'!$J$28</definedName>
    <definedName name="Кп">'[1]ФинАнализ-1'!$K$13</definedName>
    <definedName name="_xlnm.Print_Area" localSheetId="1">'Форма2'!$A$4:$N$80</definedName>
    <definedName name="р1">'[1]Баланс'!$F$5:$G$32,'[1]Баланс'!$F$36:$G$67,'[1]Баланс'!$F$70:$G$83,'[1]Баланс'!$I$27:$J$27,'[1]Баланс'!$I$29:$J$29</definedName>
    <definedName name="р10">'[1]ФинАнализ-4'!$E$11:$E$20,'[1]ФинАнализ-4'!$G$11:$G$20</definedName>
    <definedName name="р2">'[1]Ф2'!$M$22:$Q$57,'[1]Ф2'!$M$64:$Q$71,'[1]Ф2'!$U$57:$U$57,'[1]Ф2'!$U$64:$V$64,'[1]Ф2'!$U$67:$V$67</definedName>
    <definedName name="р3">'[1]Ф3'!$J$23:$Q$47,'[1]Ф3'!$J$49:$Q$56,'[1]Ф3'!$J$63:$Q$78,'[1]Ф3'!$T$28:$X$78</definedName>
    <definedName name="р4">'[1]Ф4'!$J$23:$J$52,'[1]Ф4'!$K$24:$L$32,'[1]Ф4'!$K$34:$L$37,'[1]Ф4'!$K$44:$L$45,'[1]Ф4'!$M$24:$Q$24,'[1]Ф4'!$M$27:$Q$28,'[1]Ф4'!$M$30:$Q$37,'[1]Ф4'!$K$40:$Q$40,'[1]Ф4'!$M$41:$M$45,'[1]Ф4'!$N$42:$Q$45,'[1]Ф4'!$T$46</definedName>
    <definedName name="р5">'[1]Ф5'!$J$24:$Q$42,'[1]Ф5'!$J$49:$Q$79,'[1]Ф5'!$J$81:$Q$82,'[1]Ф5'!$J$88:$Q$116,'[1]Ф5'!$J$117:$J$125,'[1]Ф5'!$J$131:$Q$151,'[1]Ф5'!$J$158:$Q$161,'[1]Ф5'!$J$163:$Q$163,'[1]Ф5'!$T$29:$X$163</definedName>
    <definedName name="р6">'[1]Ф6'!$J$19:$N$38,'[1]Ф6'!$Q$38</definedName>
    <definedName name="р7">'[1]Чистые активы'!$G$11:$H$29,'[1]Чистые активы'!$G$35:$H$35</definedName>
    <definedName name="р8">'[1]ФинАнализ-2'!$E$11:$E$25,'[1]ФинАнализ-2'!$G$11:$G$25,'[1]ФинАнализ-2'!$I$11:$I$25</definedName>
    <definedName name="р9">'[1]ФинАнализ-3'!$E$11:$E$29,'[1]ФинАнализ-3'!$G$11:$G$29,'[1]ФинАнализ-3'!$I$11:$I$29</definedName>
    <definedName name="ф2_п1">'[1]Ф2'!$C$2:$Q$57</definedName>
    <definedName name="ф2_п2">'[1]Ф2'!$C$59:$Q$78</definedName>
    <definedName name="ф2_п3">'[1]Ф2'!$C$81:$Q$126</definedName>
    <definedName name="ф5_п1">'[1]Ф5'!$C$2:$Q$61</definedName>
    <definedName name="ф5_п2">'[1]Ф5'!$C$62:$Q$107</definedName>
    <definedName name="ф5_п3">'[1]Ф5'!$C$108:$Q$151</definedName>
    <definedName name="ф5_п4">'[1]Ф5'!$C$153:$Q$169</definedName>
    <definedName name="чис1">'[1]Баланс'!$G$6:$G$10,'[1]Баланс'!$G$15:$G$21,'[1]Баланс'!$G$24:$G$30,'[1]Баланс'!$J$27:$J$27,'[1]Баланс'!$J$29,'[1]Баланс'!$G$37:$G$43,'[1]Баланс'!$G$46:$G$51,'[1]Баланс'!$G$54:$G$55,'[1]Баланс'!$G$58:$G$65,'[1]Баланс'!$F$70:$G$83</definedName>
    <definedName name="чис2">'[1]Ф2'!$M$22:$M$23,'[1]Ф2'!$M$25:$M$28,'[1]Ф2'!$M$31:$M$32,'[1]Ф2'!$M$35:$M$44,'[1]Ф2'!$M$47:$M$48,'[1]Ф2'!$M$50:$M$51,'[1]Ф2'!$M$54:$M$56,'[1]Ф2'!$M$64:$Q$71</definedName>
    <definedName name="чис3">'[1]Ф3'!$K$25:$M$25,'[1]Ф3'!$K$28:$M$28,'[1]Ф3'!$K$33:$M$33,'[1]Ф3'!$K$36:$M$37,'[1]Ф3'!$K$40:$M$43,'[1]Ф3'!$K$45:$M$47,'[1]Ф3'!$M$49:$Q$54,'[1]Ф3'!$M$56,'[1]Ф3'!$K$66:$Q$70,'[1]Ф3'!$K$73:$Q$77</definedName>
    <definedName name="чис51">'[1]Ф5'!$M$26:$Q$30,'[1]Ф5'!$M$33:$Q$42,'[1]Ф5'!$M$51:$Q$56,'[1]Ф5'!$M$59:$M$63,'[1]Ф5'!$N$60:$Q$61,'[1]Ф5'!$M$66:$Q$69,'[1]Ф5'!$M$70:$M$71,'[1]Ф5'!$M$72:$Q$79,'[1]Ф5'!$M$81:$Q$82,'[1]Ф5'!$K$89:$M$97,'[1]Ф5'!$K$105:$M$110,'[1]Ф5'!$K$113:$M$116,'[1]Ф5'!$J$118:$J$119,'[1]Ф5'!$J$122:$J$125</definedName>
    <definedName name="чис52">'[1]Ф5'!$K$133:$M$134,'[1]Ф5'!$K$136:$M$136,'[1]Ф5'!$K$141:$M$142,'[1]Ф5'!$K$144:$M$146,'[1]Ф5'!$K$149:$M$151,'[1]Ф5'!$K$158:$L$161,'[1]Ф5'!$N$158:$Q$161,'[1]Ф5'!$M$163:$Q$163</definedName>
    <definedName name="чис6">'[1]Ф6'!$J$21:$K$25,'[1]Ф6'!$J$29:$K$31,'[1]Ф6'!$J$34:$K$37</definedName>
    <definedName name="чист1">'[1]Титул'!$D$12,'[1]Титул'!$B$13,'[1]Титул'!$G$14,'[1]Титул'!$E$15,'[1]Титул'!$H$16,'[1]Титул'!$E$17,'[1]Титул'!$C$20,'[1]Титул'!$B$21,'[1]Титул'!$L$12:$O$17,'[1]Титул'!$J$23:$O$25</definedName>
    <definedName name="чист2">'[1]Баланс'!$F$6:$G$10,'[1]Баланс'!$F$15:$G$21,'[1]Баланс'!$F$24:$G$30,'[1]Баланс'!$I$27:$J$27,'[1]Баланс'!$J$29,'[1]Баланс'!$F$37:$G$43,'[1]Баланс'!$F$46:$G$51,'[1]Баланс'!$I$47:$J$48,'[1]Баланс'!$F$54:$G$55,'[1]Баланс'!$F$58:$G$65,'[1]Баланс'!$F$70:$G$83,'[1]Баланс'!$F$85:$G$87</definedName>
    <definedName name="чист3">'[1]Ф2'!$M$22:$Q$23,'[1]Ф2'!$M$25:$Q$28,'[1]Ф2'!$M$31:$Q$32,'[1]Ф2'!$M$34:$Q$44,'[1]Ф2'!$M$47:$Q$48,'[1]Ф2'!$M$50:$Q$51,'[1]Ф2'!$M$54:$Q$56,'[1]Ф2'!$M$64:$Q$71</definedName>
    <definedName name="чист4">'[1]Ф4'!$M$27:$Q$28,'[1]Ф4'!$K$29:$L$30,'[1]Ф4'!$K$32:$L$32,'[1]Ф4'!$M$30:$Q$34,'[1]Ф4'!$K$37:$Q$37,'[1]Ф4'!$J$38:$J$39,'[1]Ф4'!$K$40:$Q$40,'[1]Ф4'!$M$41,'[1]Ф4'!$M$42:$Q$45,'[1]Ф4'!$K$44:$L$45,'[1]Ф4'!$J$50:$J$52</definedName>
    <definedName name="чист51">'[1]Ф5'!$J$26:$Q$30,'[1]Ф5'!$J$33:$Q$42,'[1]Ф5'!$J$51:$Q$56,'[1]Ф5'!$J$59:$J$63,'[1]Ф5'!$M$59:$M$63,'[1]Ф5'!$K$60:$Q$61,'[1]Ф5'!$J$66:$Q$69,'[1]Ф5'!$J$70:$M$71,'[1]Ф5'!$J$72:$Q$79,'[1]Ф5'!$J$81:$Q$82</definedName>
    <definedName name="чист52">'[1]Ф5'!$J$89:$M$97,'[1]Ф5'!$J$101:$J$103,'[1]Ф5'!$N$101:$Q$103,'[1]Ф5'!$J$105:$M$110,'[1]Ф5'!$J$113:$M$125</definedName>
    <definedName name="чист53">'[1]Ф5'!$J$133:$M$134,'[1]Ф5'!$J$136:$M$136,'[1]Ф5'!$J$141:$M$142,'[1]Ф5'!$J$144:$M$146,'[1]Ф5'!$J$149:$M$151,'[1]Ф5'!$J$158:$Q$161,'[1]Ф5'!$J$163:$Q$163</definedName>
    <definedName name="чист6">'[1]Ф6'!$L$19,'[1]Ф6'!$J$21:$N$25,'[1]Ф6'!$J$29:$N$31,'[1]Ф6'!$J$34:$N$37</definedName>
    <definedName name="чист7">'[1]Ф3'!$J$25:$M$25,'[1]Ф3'!$J$28:$M$28,'[1]Ф3'!$J$33:$M$33,'[1]Ф3'!$J$36:$M$37,'[1]Ф3'!$J$40:$M$43,'[1]Ф3'!$J$45:$M$47,'[1]Ф3'!$J$49:$Q$54,'[1]Ф3'!$J$56:$Q$56,'[1]Ф3'!$K$63:$Q$63,'[1]Ф3'!$K$66:$Q$70,'[1]Ф3'!$K$73:$Q$77</definedName>
  </definedNames>
  <calcPr fullCalcOnLoad="1"/>
</workbook>
</file>

<file path=xl/sharedStrings.xml><?xml version="1.0" encoding="utf-8"?>
<sst xmlns="http://schemas.openxmlformats.org/spreadsheetml/2006/main" count="1520" uniqueCount="965">
  <si>
    <t>5463</t>
  </si>
  <si>
    <t xml:space="preserve">ЦКД Могилев         </t>
  </si>
  <si>
    <t xml:space="preserve">Могилевский центр культуры и досуга                         </t>
  </si>
  <si>
    <t>------------------------НОД-6-----------------------------</t>
  </si>
  <si>
    <t>6146</t>
  </si>
  <si>
    <t xml:space="preserve">НОДАП-6             </t>
  </si>
  <si>
    <t xml:space="preserve">Центральная аптека № 16 (НОД-6)                             </t>
  </si>
  <si>
    <t>6156</t>
  </si>
  <si>
    <t xml:space="preserve">ЭЧ-6                </t>
  </si>
  <si>
    <t xml:space="preserve">Витебская дистанция электроснабжения                        </t>
  </si>
  <si>
    <t>6268</t>
  </si>
  <si>
    <t xml:space="preserve">ДС Витебск          </t>
  </si>
  <si>
    <t xml:space="preserve">Станция Витебск                                             </t>
  </si>
  <si>
    <t>6269</t>
  </si>
  <si>
    <t xml:space="preserve">ДС Полоцк           </t>
  </si>
  <si>
    <t xml:space="preserve">Станция Полоцк                                              </t>
  </si>
  <si>
    <t>6270</t>
  </si>
  <si>
    <t xml:space="preserve">ДС Новополоцк       </t>
  </si>
  <si>
    <t xml:space="preserve">Станция Новополоцк                                          </t>
  </si>
  <si>
    <t>6286</t>
  </si>
  <si>
    <t xml:space="preserve">ТЧ-16               </t>
  </si>
  <si>
    <t xml:space="preserve">Локомотивное депо Витебск                                   </t>
  </si>
  <si>
    <t>6287</t>
  </si>
  <si>
    <t xml:space="preserve">ТЧ-17               </t>
  </si>
  <si>
    <t xml:space="preserve">Локомотивное депо Полоцк                                    </t>
  </si>
  <si>
    <t>6294</t>
  </si>
  <si>
    <t>6311</t>
  </si>
  <si>
    <t xml:space="preserve">ВЧД-11              </t>
  </si>
  <si>
    <t xml:space="preserve">Витебское вагонное депо                                     </t>
  </si>
  <si>
    <t>6312</t>
  </si>
  <si>
    <t xml:space="preserve">ВЧД-12              </t>
  </si>
  <si>
    <t xml:space="preserve">Полоцкое вагонное депо                                      </t>
  </si>
  <si>
    <t>6334</t>
  </si>
  <si>
    <t xml:space="preserve">ШЧ-14               </t>
  </si>
  <si>
    <t xml:space="preserve">Витебская дистанция сигнализации и связи                    </t>
  </si>
  <si>
    <t>6335</t>
  </si>
  <si>
    <t xml:space="preserve">ШЧ-15               </t>
  </si>
  <si>
    <t xml:space="preserve">Полоцкая дистанция сигнализации и связи                     </t>
  </si>
  <si>
    <t>6346</t>
  </si>
  <si>
    <t xml:space="preserve">МЧ-6                </t>
  </si>
  <si>
    <t>6356</t>
  </si>
  <si>
    <t xml:space="preserve">НГЧ-6               </t>
  </si>
  <si>
    <t xml:space="preserve">Витебская дистанция гражданских сооружений                  </t>
  </si>
  <si>
    <t>6376</t>
  </si>
  <si>
    <t xml:space="preserve">НАТБАЗА-6           </t>
  </si>
  <si>
    <t>6390</t>
  </si>
  <si>
    <t xml:space="preserve">ПЧ-10               </t>
  </si>
  <si>
    <t xml:space="preserve">Воропаевская дистанция пути                                 </t>
  </si>
  <si>
    <t>6391</t>
  </si>
  <si>
    <t xml:space="preserve">ПЧ-11               </t>
  </si>
  <si>
    <t xml:space="preserve">Полоцкая дистанция пути                                     </t>
  </si>
  <si>
    <t>6392</t>
  </si>
  <si>
    <t xml:space="preserve">ПЧ-12               </t>
  </si>
  <si>
    <t xml:space="preserve">Витебская дистанция пути                                    </t>
  </si>
  <si>
    <t>6416</t>
  </si>
  <si>
    <t xml:space="preserve">НОДХ-6              </t>
  </si>
  <si>
    <t>6426</t>
  </si>
  <si>
    <t xml:space="preserve">Сан-НОД-6           </t>
  </si>
  <si>
    <t xml:space="preserve">Санаторий "Железнодорожник"                                 </t>
  </si>
  <si>
    <t>6436</t>
  </si>
  <si>
    <t xml:space="preserve">СХ НОД-6            </t>
  </si>
  <si>
    <t xml:space="preserve">Собственное хозяйство Витебского отделения                  </t>
  </si>
  <si>
    <t>6442</t>
  </si>
  <si>
    <t xml:space="preserve">ППС Новополоцк      </t>
  </si>
  <si>
    <t xml:space="preserve">Новополоцкая промывочно-пропарочная станция                 </t>
  </si>
  <si>
    <t>6464</t>
  </si>
  <si>
    <t xml:space="preserve">КСЦ Витебск         </t>
  </si>
  <si>
    <t xml:space="preserve">Культурно-спортивный центр Витебского отделения             </t>
  </si>
  <si>
    <t>6472</t>
  </si>
  <si>
    <t xml:space="preserve">ИВЦ Витебск         </t>
  </si>
  <si>
    <t xml:space="preserve">Информационно-вычислительный центр Витебского отделения     </t>
  </si>
  <si>
    <t xml:space="preserve">СХП Выдрея          </t>
  </si>
  <si>
    <t xml:space="preserve">СХП Выдрея                                                  </t>
  </si>
  <si>
    <t>----------------------------------------------------------</t>
  </si>
  <si>
    <t xml:space="preserve">ЖБ                  </t>
  </si>
  <si>
    <t xml:space="preserve">Редакция газеты "Железнодорожник Белоруссии"                </t>
  </si>
  <si>
    <t xml:space="preserve">КТЦ                 </t>
  </si>
  <si>
    <t xml:space="preserve">ИРЦ                 </t>
  </si>
  <si>
    <t xml:space="preserve">УП "Главный расчетный информационный центр" БЖД             </t>
  </si>
  <si>
    <t xml:space="preserve">БЖДПР               </t>
  </si>
  <si>
    <t xml:space="preserve">Проектно-изыскательское РУП "Белжелдорпроект"               </t>
  </si>
  <si>
    <t xml:space="preserve">БТА                 </t>
  </si>
  <si>
    <t xml:space="preserve">Строительно-монтажное РУП "Белтрансавтоматика"              </t>
  </si>
  <si>
    <t xml:space="preserve">РСП                 </t>
  </si>
  <si>
    <t xml:space="preserve">УП "Рельсосварочный поезд № 10 станции Орша" БЖД            </t>
  </si>
  <si>
    <t xml:space="preserve">ПЧП                 </t>
  </si>
  <si>
    <t xml:space="preserve">Баластный карьер Радошковичи                                </t>
  </si>
  <si>
    <t>--------------------Дорводоканал------------------------</t>
  </si>
  <si>
    <t xml:space="preserve">ДОРВОД              </t>
  </si>
  <si>
    <t xml:space="preserve">УП "Дорводоканал"                                           </t>
  </si>
  <si>
    <t>7362</t>
  </si>
  <si>
    <t xml:space="preserve">Барановичи ДОРВОД   </t>
  </si>
  <si>
    <t>Барановичская дистанция водоснабж. и санит.-техн. устройств (ДОРВОД)</t>
  </si>
  <si>
    <t>7365</t>
  </si>
  <si>
    <t xml:space="preserve">Могилев ДОРВОД      </t>
  </si>
  <si>
    <t xml:space="preserve">Могилёвская дистанция водоснабж. и санит.-техн. устройств (ДОРВОД)  </t>
  </si>
  <si>
    <t>-------------------------------НО--------------------------------</t>
  </si>
  <si>
    <t>7040</t>
  </si>
  <si>
    <t xml:space="preserve">НО                  </t>
  </si>
  <si>
    <t xml:space="preserve">Служба военизированной охраны Белорусской железной дороги   </t>
  </si>
  <si>
    <t>7446</t>
  </si>
  <si>
    <t xml:space="preserve">НОР-1               </t>
  </si>
  <si>
    <t xml:space="preserve">Минский отряд военизированной охраны                         </t>
  </si>
  <si>
    <t>7447</t>
  </si>
  <si>
    <t xml:space="preserve">НОР-2               </t>
  </si>
  <si>
    <t xml:space="preserve">Брестский отряд-филиал военизированной охраны               </t>
  </si>
  <si>
    <t>7448</t>
  </si>
  <si>
    <t xml:space="preserve">НОР-3               </t>
  </si>
  <si>
    <t xml:space="preserve">Гомельский отряд военизированной охраны                     </t>
  </si>
  <si>
    <t>-------------------------------НХ--------------------------------</t>
  </si>
  <si>
    <t>7059</t>
  </si>
  <si>
    <t xml:space="preserve">НХ                  </t>
  </si>
  <si>
    <t xml:space="preserve">УП "Белжелдорснаб" Белорусской железной дороги              </t>
  </si>
  <si>
    <t>7479</t>
  </si>
  <si>
    <t xml:space="preserve">Могилёв НХ          </t>
  </si>
  <si>
    <t xml:space="preserve">Могилёвский производственный филиал (НХ)                        </t>
  </si>
  <si>
    <t>7085</t>
  </si>
  <si>
    <t xml:space="preserve">ЭМЗ Гомель          </t>
  </si>
  <si>
    <t xml:space="preserve">Гомельский электромеханический завод                        </t>
  </si>
  <si>
    <t>7160</t>
  </si>
  <si>
    <t xml:space="preserve">ВРЗ Минск           </t>
  </si>
  <si>
    <t xml:space="preserve">Минский вагоноремонтный завод имени А.Ф. Мясникова          </t>
  </si>
  <si>
    <t>7161</t>
  </si>
  <si>
    <t xml:space="preserve">ВРЗ Гомель          </t>
  </si>
  <si>
    <t xml:space="preserve">Гомельский вагоноремонтный завод имени М.И. Калинина        </t>
  </si>
  <si>
    <t>7163</t>
  </si>
  <si>
    <t xml:space="preserve">ЭТЗ Брест           </t>
  </si>
  <si>
    <t xml:space="preserve">Брестский электротехнический завод                          </t>
  </si>
  <si>
    <t>7164</t>
  </si>
  <si>
    <t xml:space="preserve">БЗАЛ                </t>
  </si>
  <si>
    <t xml:space="preserve">Барановичский завод автоматических линий                    </t>
  </si>
  <si>
    <t xml:space="preserve">ПШ                  </t>
  </si>
  <si>
    <t>7220</t>
  </si>
  <si>
    <t xml:space="preserve">СХП Свитязь         </t>
  </si>
  <si>
    <t xml:space="preserve">СХП Свитязь                                                 </t>
  </si>
  <si>
    <t>7221</t>
  </si>
  <si>
    <t xml:space="preserve">СХП Омелино         </t>
  </si>
  <si>
    <t xml:space="preserve">СХП Омелино                                                 </t>
  </si>
  <si>
    <t>7222</t>
  </si>
  <si>
    <t xml:space="preserve">СХП Авангард        </t>
  </si>
  <si>
    <t xml:space="preserve">СХП Авангард                                                </t>
  </si>
  <si>
    <t>7223</t>
  </si>
  <si>
    <t xml:space="preserve">СХП Рачковичи       </t>
  </si>
  <si>
    <t xml:space="preserve">СХП Рачковичи (ДОРОРС)                                      </t>
  </si>
  <si>
    <t xml:space="preserve">ДОРОРС              </t>
  </si>
  <si>
    <t xml:space="preserve">Торгово-производственное РУП ДОРОРС                         </t>
  </si>
  <si>
    <t>7191</t>
  </si>
  <si>
    <t xml:space="preserve">ОРС Гомель          </t>
  </si>
  <si>
    <t xml:space="preserve">ОРС Гомель                                                  </t>
  </si>
  <si>
    <t>7192</t>
  </si>
  <si>
    <t xml:space="preserve">ОРС Могилев         </t>
  </si>
  <si>
    <t xml:space="preserve">ОРС Могилев                                                 </t>
  </si>
  <si>
    <t>7195</t>
  </si>
  <si>
    <t xml:space="preserve">ОРС Витебск         </t>
  </si>
  <si>
    <t xml:space="preserve">ОРС Витебск                                                 </t>
  </si>
  <si>
    <t xml:space="preserve">ЖДС Брест           </t>
  </si>
  <si>
    <t xml:space="preserve">Желдорсервис РУП Брестское отделение БЖД                    </t>
  </si>
  <si>
    <t>---------------Управление дороги-----------------</t>
  </si>
  <si>
    <t xml:space="preserve">Управление          </t>
  </si>
  <si>
    <t>----------------------Корректировка-------------------------</t>
  </si>
  <si>
    <t>9000</t>
  </si>
  <si>
    <t xml:space="preserve">БелЖД               </t>
  </si>
  <si>
    <t xml:space="preserve">Корректировка БелЖД                                                       </t>
  </si>
  <si>
    <t>9100</t>
  </si>
  <si>
    <t xml:space="preserve">Осн.деятельность    </t>
  </si>
  <si>
    <t>Корректировка основной деятельности</t>
  </si>
  <si>
    <t>9200</t>
  </si>
  <si>
    <t>Неосновная деятельно</t>
  </si>
  <si>
    <t>Корректировка неосновной деятельности</t>
  </si>
  <si>
    <t>9210</t>
  </si>
  <si>
    <t xml:space="preserve">Торг.деятельность   </t>
  </si>
  <si>
    <t>Корректировка торговой деятельности</t>
  </si>
  <si>
    <t>9220</t>
  </si>
  <si>
    <t xml:space="preserve">Промыш.деятельность </t>
  </si>
  <si>
    <t xml:space="preserve">Корректировка промышленной деятельности                                   </t>
  </si>
  <si>
    <t>9230</t>
  </si>
  <si>
    <t xml:space="preserve">Подряд.деятельность </t>
  </si>
  <si>
    <t xml:space="preserve">Корректировка подрядной деятельности                                      </t>
  </si>
  <si>
    <t>9240</t>
  </si>
  <si>
    <t xml:space="preserve">Сельскохоз.деят.    </t>
  </si>
  <si>
    <t xml:space="preserve">Корректировка сельскохозяйственной деятельности                           </t>
  </si>
  <si>
    <t>9250</t>
  </si>
  <si>
    <t xml:space="preserve">Снабжение           </t>
  </si>
  <si>
    <t xml:space="preserve">Корректировка снабжения                                                   </t>
  </si>
  <si>
    <t>1071</t>
  </si>
  <si>
    <t xml:space="preserve">НОД-1               </t>
  </si>
  <si>
    <t>Корректировка  НОД-1</t>
  </si>
  <si>
    <t>2072</t>
  </si>
  <si>
    <t xml:space="preserve">НОД-2               </t>
  </si>
  <si>
    <t>Корректировка  НОД-2</t>
  </si>
  <si>
    <t>3073</t>
  </si>
  <si>
    <t xml:space="preserve">НОД-3               </t>
  </si>
  <si>
    <t xml:space="preserve">Корректировка  НОД-3        </t>
  </si>
  <si>
    <t>4074</t>
  </si>
  <si>
    <t xml:space="preserve">НОД-4               </t>
  </si>
  <si>
    <t>Корректировка  НОД-4</t>
  </si>
  <si>
    <t>5075</t>
  </si>
  <si>
    <t xml:space="preserve">НОД-5               </t>
  </si>
  <si>
    <t xml:space="preserve">Корректировка  НОД-5  </t>
  </si>
  <si>
    <t>6073</t>
  </si>
  <si>
    <t xml:space="preserve">НОД-6               </t>
  </si>
  <si>
    <t>Корректировка  НОД-6</t>
  </si>
  <si>
    <t>8037</t>
  </si>
  <si>
    <t xml:space="preserve">Корректировка ДОРВОД                                          </t>
  </si>
  <si>
    <t>8040</t>
  </si>
  <si>
    <t xml:space="preserve">Корректировка НО  </t>
  </si>
  <si>
    <t>8059</t>
  </si>
  <si>
    <t xml:space="preserve">Корректировка НХ </t>
  </si>
  <si>
    <t>`</t>
  </si>
  <si>
    <t>Месяц</t>
  </si>
  <si>
    <t>Год</t>
  </si>
  <si>
    <t>ЦФО</t>
  </si>
  <si>
    <t>Период</t>
  </si>
  <si>
    <t>1</t>
  </si>
  <si>
    <t>январь</t>
  </si>
  <si>
    <t>2</t>
  </si>
  <si>
    <t>февраль</t>
  </si>
  <si>
    <t>0037</t>
  </si>
  <si>
    <t>3</t>
  </si>
  <si>
    <t>март</t>
  </si>
  <si>
    <t>0046</t>
  </si>
  <si>
    <t>Валюта</t>
  </si>
  <si>
    <t>4</t>
  </si>
  <si>
    <t>апрель</t>
  </si>
  <si>
    <t>0047</t>
  </si>
  <si>
    <t>5</t>
  </si>
  <si>
    <t>май</t>
  </si>
  <si>
    <t>0058</t>
  </si>
  <si>
    <t>6</t>
  </si>
  <si>
    <t>июнь</t>
  </si>
  <si>
    <t>0063</t>
  </si>
  <si>
    <t>Название ЦФО</t>
  </si>
  <si>
    <t>7</t>
  </si>
  <si>
    <t>июль</t>
  </si>
  <si>
    <t>0067</t>
  </si>
  <si>
    <t>8</t>
  </si>
  <si>
    <t>август</t>
  </si>
  <si>
    <t>0088</t>
  </si>
  <si>
    <t>9</t>
  </si>
  <si>
    <t>сентябрь</t>
  </si>
  <si>
    <t>0089</t>
  </si>
  <si>
    <t>10</t>
  </si>
  <si>
    <t>октябрь</t>
  </si>
  <si>
    <t>11</t>
  </si>
  <si>
    <t>ноябрь</t>
  </si>
  <si>
    <t>0092</t>
  </si>
  <si>
    <t>12</t>
  </si>
  <si>
    <t>декабрь</t>
  </si>
  <si>
    <t>ДС Барановичи-Центр.</t>
  </si>
  <si>
    <t>Отдел материально-технического снабжения Барановичского отд.</t>
  </si>
  <si>
    <t>Отдел материально-технического снабжения Брестского отделен.</t>
  </si>
  <si>
    <t>Отдел материально-технического снабжения Могилевского отдел.</t>
  </si>
  <si>
    <t>Отдел материально-технического снабжения Витебского отделен.</t>
  </si>
  <si>
    <t>001</t>
  </si>
  <si>
    <t xml:space="preserve"> </t>
  </si>
  <si>
    <t>002</t>
  </si>
  <si>
    <t>Руководитель</t>
  </si>
  <si>
    <t>Управленческие расходы</t>
  </si>
  <si>
    <t>Расходы на реализацию</t>
  </si>
  <si>
    <t>Наименование показателя</t>
  </si>
  <si>
    <t>Приложение 2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</si>
  <si>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</si>
  <si>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</si>
  <si>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</si>
  <si>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</si>
  <si>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</si>
  <si>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</si>
  <si>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</si>
  <si>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</si>
  <si>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</si>
  <si>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</si>
  <si>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декабря</t>
  </si>
  <si>
    <t>января</t>
  </si>
  <si>
    <t>Отчетный месяц</t>
  </si>
  <si>
    <t>Отчетный год</t>
  </si>
  <si>
    <t>Последнее число отч. м-ца</t>
  </si>
  <si>
    <t>Название отч. м-ца</t>
  </si>
  <si>
    <t>Назв. м-ца для формы 2</t>
  </si>
  <si>
    <t>Имя txt-файла</t>
  </si>
  <si>
    <t>Кол-во строк в txt-файле</t>
  </si>
  <si>
    <t>010</t>
  </si>
  <si>
    <t>020</t>
  </si>
  <si>
    <t>030</t>
  </si>
  <si>
    <t>040</t>
  </si>
  <si>
    <t>050</t>
  </si>
  <si>
    <t>060</t>
  </si>
  <si>
    <t>080</t>
  </si>
  <si>
    <t>ВНИМАНИЕ.</t>
  </si>
  <si>
    <t>Кнопку "Выгрузка в файл" нажимать после того, как будут введены и проверены все данные на следующих листах шаблона!</t>
  </si>
  <si>
    <t>3550</t>
  </si>
  <si>
    <t>6551</t>
  </si>
  <si>
    <t>7087</t>
  </si>
  <si>
    <t>7215</t>
  </si>
  <si>
    <t>0091</t>
  </si>
  <si>
    <t>0000</t>
  </si>
  <si>
    <t>Инструкция по заполнению:</t>
  </si>
  <si>
    <t>Выберите на листе "Параметры" отчетный период и организацию, заполняющую отчет</t>
  </si>
  <si>
    <t>На листе (листах) с формой отчета заполните показатели отчета</t>
  </si>
  <si>
    <t>Созданный файл данных будет размещен в каталоге с шаблоном</t>
  </si>
  <si>
    <t>Если необходимо сохранить копию набранного отчета, выберите пункт меню "Файл" - "Сохранить как…"</t>
  </si>
  <si>
    <t>и введите новое имя файла, например, содержащее отчетный период</t>
  </si>
  <si>
    <t>Важное примечание:</t>
  </si>
  <si>
    <t>не выше "средний"</t>
  </si>
  <si>
    <t>в появившемся окне выберите закладку "Безопасность" и на ней нажмите кнопку "Безопасность макросов")</t>
  </si>
  <si>
    <t>"Не отключать макросы"</t>
  </si>
  <si>
    <t>Если при открытии шаблона вы нажали кнопку "Отключить макросы", шаблон необходимо закрыть</t>
  </si>
  <si>
    <t>и открыть снова</t>
  </si>
  <si>
    <t>8053</t>
  </si>
  <si>
    <t>8057</t>
  </si>
  <si>
    <t>090</t>
  </si>
  <si>
    <t>100</t>
  </si>
  <si>
    <t>120</t>
  </si>
  <si>
    <t>130</t>
  </si>
  <si>
    <t>131</t>
  </si>
  <si>
    <t>140</t>
  </si>
  <si>
    <t>150</t>
  </si>
  <si>
    <t>160</t>
  </si>
  <si>
    <t>220</t>
  </si>
  <si>
    <t>240</t>
  </si>
  <si>
    <t>------------------------НОД-1-----------------------------</t>
  </si>
  <si>
    <t>1054</t>
  </si>
  <si>
    <t xml:space="preserve">ДФСК                </t>
  </si>
  <si>
    <t xml:space="preserve">Дорожный физкультурно-спортивный комбинат "Локомотив"       </t>
  </si>
  <si>
    <t>1141</t>
  </si>
  <si>
    <t xml:space="preserve">НОДАП-1             </t>
  </si>
  <si>
    <t xml:space="preserve">Дорожная аптека № 2 (НОД-1)                                 </t>
  </si>
  <si>
    <t>1151</t>
  </si>
  <si>
    <t xml:space="preserve">ЭЧ-1                </t>
  </si>
  <si>
    <t xml:space="preserve">Минская дистанция электроснабжения                          </t>
  </si>
  <si>
    <t>1157</t>
  </si>
  <si>
    <t xml:space="preserve">ЭЧ-7                </t>
  </si>
  <si>
    <t xml:space="preserve">Оршанская дистанция электроснабжения                        </t>
  </si>
  <si>
    <t>1251</t>
  </si>
  <si>
    <t xml:space="preserve">ДС Минск-Пасс.      </t>
  </si>
  <si>
    <t xml:space="preserve">Станция Минск-Пассажирский                                  </t>
  </si>
  <si>
    <t>1252</t>
  </si>
  <si>
    <t xml:space="preserve">ДС Минск-Сортиров.  </t>
  </si>
  <si>
    <t xml:space="preserve">Станция Минск-Сортировочный                                 </t>
  </si>
  <si>
    <t>1253</t>
  </si>
  <si>
    <t xml:space="preserve">ДС Орша             </t>
  </si>
  <si>
    <t xml:space="preserve">Станция Орша                                                </t>
  </si>
  <si>
    <t>1254</t>
  </si>
  <si>
    <t xml:space="preserve">ДС Молодечно        </t>
  </si>
  <si>
    <t xml:space="preserve">Станция Молодечно                                           </t>
  </si>
  <si>
    <t>1271</t>
  </si>
  <si>
    <t xml:space="preserve">ТЧ-1                </t>
  </si>
  <si>
    <t xml:space="preserve">Локомотивное депо Минск                                     </t>
  </si>
  <si>
    <t>1272</t>
  </si>
  <si>
    <t xml:space="preserve">ТЧ-2                </t>
  </si>
  <si>
    <t xml:space="preserve">Локомотивное депо Молодечно                                 </t>
  </si>
  <si>
    <t>1279</t>
  </si>
  <si>
    <t xml:space="preserve">ТЧ-9                </t>
  </si>
  <si>
    <t xml:space="preserve">Моторовагонное депо Минск                                   </t>
  </si>
  <si>
    <t>1285</t>
  </si>
  <si>
    <t xml:space="preserve">ТЧ-15               </t>
  </si>
  <si>
    <t xml:space="preserve">Локомотивное депо Орша                                      </t>
  </si>
  <si>
    <t>1297</t>
  </si>
  <si>
    <t xml:space="preserve">ЛВЧ-1               </t>
  </si>
  <si>
    <t xml:space="preserve">Минский вагонный участок                                    </t>
  </si>
  <si>
    <t>1301</t>
  </si>
  <si>
    <t xml:space="preserve">ВЧД-1               </t>
  </si>
  <si>
    <t xml:space="preserve">Минское вагонное депо                                       </t>
  </si>
  <si>
    <t>1302</t>
  </si>
  <si>
    <t xml:space="preserve">ВЧД-2               </t>
  </si>
  <si>
    <t xml:space="preserve">Рефрижераторное вагонное депо Молодечно                     </t>
  </si>
  <si>
    <t>1303</t>
  </si>
  <si>
    <t xml:space="preserve">ВЧД-3               </t>
  </si>
  <si>
    <t xml:space="preserve">Оршанское вагонное депо                                     </t>
  </si>
  <si>
    <t>1321</t>
  </si>
  <si>
    <t xml:space="preserve">ШЧ-1                </t>
  </si>
  <si>
    <t xml:space="preserve">Минская дистанция сигнализации и связи                      </t>
  </si>
  <si>
    <t>1322</t>
  </si>
  <si>
    <t xml:space="preserve">ШЧ-2                </t>
  </si>
  <si>
    <t xml:space="preserve">Молодечненская дистанция сигнализации и связи               </t>
  </si>
  <si>
    <t>1333</t>
  </si>
  <si>
    <t xml:space="preserve">ШЧ-13               </t>
  </si>
  <si>
    <t xml:space="preserve">Оршанская дистанция сигнализации и связи                    </t>
  </si>
  <si>
    <t>1351</t>
  </si>
  <si>
    <t xml:space="preserve">НГЧ-1               </t>
  </si>
  <si>
    <t xml:space="preserve">Минская дистанция гражданских сооружений                    </t>
  </si>
  <si>
    <t>1357</t>
  </si>
  <si>
    <t xml:space="preserve">НГЧ-7               </t>
  </si>
  <si>
    <t xml:space="preserve">Оршанская дистанция гражданских сооружений                  </t>
  </si>
  <si>
    <t>1371</t>
  </si>
  <si>
    <t xml:space="preserve">НАТБАЗА-1           </t>
  </si>
  <si>
    <t>1381</t>
  </si>
  <si>
    <t xml:space="preserve">ПЧ-1                </t>
  </si>
  <si>
    <t xml:space="preserve">Оршанская дистанция пути                                    </t>
  </si>
  <si>
    <t>1382</t>
  </si>
  <si>
    <t xml:space="preserve">ПЧ-2                </t>
  </si>
  <si>
    <t xml:space="preserve">Борисовская дистанция пути                                  </t>
  </si>
  <si>
    <t>1383</t>
  </si>
  <si>
    <t xml:space="preserve">ПЧ-3                </t>
  </si>
  <si>
    <t xml:space="preserve">Минская дистанция пути                                      </t>
  </si>
  <si>
    <t>1389</t>
  </si>
  <si>
    <t xml:space="preserve">ПЧ-9                </t>
  </si>
  <si>
    <t xml:space="preserve">Молодечненская дистанция пути                               </t>
  </si>
  <si>
    <t>1405</t>
  </si>
  <si>
    <t xml:space="preserve">ПЧЛ Орша            </t>
  </si>
  <si>
    <t xml:space="preserve">Оршанская дистанция защитных лесонасаждений                 </t>
  </si>
  <si>
    <t>1411</t>
  </si>
  <si>
    <t xml:space="preserve">НОДХ-1              </t>
  </si>
  <si>
    <t xml:space="preserve">Отдел материально-технического снабжения Минского отделения </t>
  </si>
  <si>
    <t>1421</t>
  </si>
  <si>
    <t xml:space="preserve">Сан-НОД-1           </t>
  </si>
  <si>
    <t xml:space="preserve">Оздоровительный центр "Талька"                              </t>
  </si>
  <si>
    <t>1431</t>
  </si>
  <si>
    <t xml:space="preserve">СХ НОД-1            </t>
  </si>
  <si>
    <t xml:space="preserve">Собственное хозяйство Минского отделения                    </t>
  </si>
  <si>
    <t>1461</t>
  </si>
  <si>
    <t>------------------------НОД-2-----------------------------</t>
  </si>
  <si>
    <t>2142</t>
  </si>
  <si>
    <t xml:space="preserve">НОДАП-2             </t>
  </si>
  <si>
    <t xml:space="preserve">Центральная аптека № 7 (НОД-2)                              </t>
  </si>
  <si>
    <t>2152</t>
  </si>
  <si>
    <t xml:space="preserve">ЭЧ-2                </t>
  </si>
  <si>
    <t xml:space="preserve">Барановичская дистанция электроснабжения                    </t>
  </si>
  <si>
    <t>2255</t>
  </si>
  <si>
    <t xml:space="preserve">Станция Барановичи-Центральные                              </t>
  </si>
  <si>
    <t>2256</t>
  </si>
  <si>
    <t xml:space="preserve">ДС Лунинец          </t>
  </si>
  <si>
    <t xml:space="preserve">Станция Лунинец                                             </t>
  </si>
  <si>
    <t>2257</t>
  </si>
  <si>
    <t xml:space="preserve">ДС Лида             </t>
  </si>
  <si>
    <t xml:space="preserve">Станция Лида                                                </t>
  </si>
  <si>
    <t>2258</t>
  </si>
  <si>
    <t xml:space="preserve">ДС Гродно           </t>
  </si>
  <si>
    <t xml:space="preserve">Объединенная станция Гродно                                 </t>
  </si>
  <si>
    <t>2273</t>
  </si>
  <si>
    <t xml:space="preserve">ТЧ-3                </t>
  </si>
  <si>
    <t xml:space="preserve">Локомотивное депо Барановичи                                </t>
  </si>
  <si>
    <t>2274</t>
  </si>
  <si>
    <t xml:space="preserve">ТЧ-4                </t>
  </si>
  <si>
    <t xml:space="preserve">Локомотивное депо Лунинец                                   </t>
  </si>
  <si>
    <t>2275</t>
  </si>
  <si>
    <t xml:space="preserve">ТЧ-5                </t>
  </si>
  <si>
    <t xml:space="preserve">Локомотивное депо Лида                                      </t>
  </si>
  <si>
    <t>2276</t>
  </si>
  <si>
    <t xml:space="preserve">ТЧ-6                </t>
  </si>
  <si>
    <t xml:space="preserve">Локомотивное депо Волковыск                                 </t>
  </si>
  <si>
    <t>2291</t>
  </si>
  <si>
    <t>2304</t>
  </si>
  <si>
    <t xml:space="preserve">ВЧД-4               </t>
  </si>
  <si>
    <t xml:space="preserve">Барановичское вагонное депо                                 </t>
  </si>
  <si>
    <t>2305</t>
  </si>
  <si>
    <t xml:space="preserve">ВЧД-5               </t>
  </si>
  <si>
    <t xml:space="preserve">Волковысское вагонное депо                                  </t>
  </si>
  <si>
    <t>2323</t>
  </si>
  <si>
    <t xml:space="preserve">ШЧ-3                </t>
  </si>
  <si>
    <t xml:space="preserve">Барановичская дистанция сигнализации и связи                </t>
  </si>
  <si>
    <t>2328</t>
  </si>
  <si>
    <t xml:space="preserve">ШЧ-8                </t>
  </si>
  <si>
    <t xml:space="preserve">Лидская дистанция сигнализации и связи                      </t>
  </si>
  <si>
    <t>2342</t>
  </si>
  <si>
    <t xml:space="preserve">МЧ-2                </t>
  </si>
  <si>
    <t>2352</t>
  </si>
  <si>
    <t xml:space="preserve">НГЧ-2               </t>
  </si>
  <si>
    <t xml:space="preserve">Барановичская дистанция гражданских сооружений              </t>
  </si>
  <si>
    <t>2368</t>
  </si>
  <si>
    <t xml:space="preserve">ЦППК-2              </t>
  </si>
  <si>
    <t xml:space="preserve">Барановичский уч. центр по подгот. и повыш. квалиф. кадров  </t>
  </si>
  <si>
    <t>2372</t>
  </si>
  <si>
    <t xml:space="preserve">НАТБАЗА-2           </t>
  </si>
  <si>
    <t>2384</t>
  </si>
  <si>
    <t xml:space="preserve">ПЧ-4                </t>
  </si>
  <si>
    <t xml:space="preserve">Барановичская дистанция пути                                </t>
  </si>
  <si>
    <t>2387</t>
  </si>
  <si>
    <t xml:space="preserve">ПЧ-7                </t>
  </si>
  <si>
    <t xml:space="preserve">Волковысская дистанция пути                                 </t>
  </si>
  <si>
    <t>2388</t>
  </si>
  <si>
    <t xml:space="preserve">ПЧ-8                </t>
  </si>
  <si>
    <t xml:space="preserve">Лидская дистанция пути                                      </t>
  </si>
  <si>
    <t>2399</t>
  </si>
  <si>
    <t xml:space="preserve">ПЧ-19               </t>
  </si>
  <si>
    <t xml:space="preserve">Лунинецкая дистанция пути                                   </t>
  </si>
  <si>
    <t>2412</t>
  </si>
  <si>
    <t xml:space="preserve">НОДХ-2              </t>
  </si>
  <si>
    <t>2422</t>
  </si>
  <si>
    <t xml:space="preserve">Сан-НОД-2           </t>
  </si>
  <si>
    <t xml:space="preserve">Санаторий "Магистральный"                                   </t>
  </si>
  <si>
    <t>2432</t>
  </si>
  <si>
    <t xml:space="preserve">СХ НОД-2            </t>
  </si>
  <si>
    <t xml:space="preserve">Собственное хозяйство Барановичского отделения              </t>
  </si>
  <si>
    <t>------------------------НОД-3-----------------------------</t>
  </si>
  <si>
    <t>3143</t>
  </si>
  <si>
    <t xml:space="preserve">НОДАП-3             </t>
  </si>
  <si>
    <t xml:space="preserve">Центральная аптека № 9 (НОД-3)                              </t>
  </si>
  <si>
    <t>3153</t>
  </si>
  <si>
    <t xml:space="preserve">ЭЧ-3                </t>
  </si>
  <si>
    <t xml:space="preserve">Брестская дистанция электроснабжения                        </t>
  </si>
  <si>
    <t>3259</t>
  </si>
  <si>
    <t xml:space="preserve">ДС Брест-Вост.      </t>
  </si>
  <si>
    <t xml:space="preserve">Станция Брест-Восточный                                     </t>
  </si>
  <si>
    <t>3260</t>
  </si>
  <si>
    <t xml:space="preserve">ДС Брест-Сев.       </t>
  </si>
  <si>
    <t xml:space="preserve">Станция Брест-Северный                                      </t>
  </si>
  <si>
    <t>3277</t>
  </si>
  <si>
    <t xml:space="preserve">ТЧ-7                </t>
  </si>
  <si>
    <t xml:space="preserve">Локомотивное депо Брест                                     </t>
  </si>
  <si>
    <t>3295</t>
  </si>
  <si>
    <t xml:space="preserve">ЛВОК                </t>
  </si>
  <si>
    <t xml:space="preserve">Вокзал станции Брест-Центральный                            </t>
  </si>
  <si>
    <t>3298</t>
  </si>
  <si>
    <t xml:space="preserve">ЛВЧ-3               </t>
  </si>
  <si>
    <t xml:space="preserve">Брестский вагонный участок                                  </t>
  </si>
  <si>
    <t>3306</t>
  </si>
  <si>
    <t xml:space="preserve">ВЧД-6               </t>
  </si>
  <si>
    <t xml:space="preserve">Вагонное депо Брест                                         </t>
  </si>
  <si>
    <t>3326</t>
  </si>
  <si>
    <t xml:space="preserve">ШЧ-6                </t>
  </si>
  <si>
    <t xml:space="preserve">Брестская дистанция сигнализации и связи                    </t>
  </si>
  <si>
    <t>3343</t>
  </si>
  <si>
    <t xml:space="preserve">МЧ-3                </t>
  </si>
  <si>
    <t>3353</t>
  </si>
  <si>
    <t xml:space="preserve">НГЧ-3               </t>
  </si>
  <si>
    <t xml:space="preserve">Брестская дистанция гражданских сооружений                  </t>
  </si>
  <si>
    <t>3373</t>
  </si>
  <si>
    <t xml:space="preserve">НАТБАЗА-3           </t>
  </si>
  <si>
    <t>3385</t>
  </si>
  <si>
    <t xml:space="preserve">ПЧ-5                </t>
  </si>
  <si>
    <t xml:space="preserve">Жабинковская дистанция пути                                 </t>
  </si>
  <si>
    <t>3386</t>
  </si>
  <si>
    <t xml:space="preserve">ПЧ-6                </t>
  </si>
  <si>
    <t xml:space="preserve">Брестская дистанция пути                                    </t>
  </si>
  <si>
    <t>3403</t>
  </si>
  <si>
    <t xml:space="preserve">ПЧЛ Брест           </t>
  </si>
  <si>
    <t xml:space="preserve">Брестская дистанция защитных лесонасаждений                 </t>
  </si>
  <si>
    <t>3413</t>
  </si>
  <si>
    <t xml:space="preserve">НОДХ-3              </t>
  </si>
  <si>
    <t>3423</t>
  </si>
  <si>
    <t xml:space="preserve">Сан-НОД-3           </t>
  </si>
  <si>
    <t xml:space="preserve">Оздоровительный центр Брестского отделения                  </t>
  </si>
  <si>
    <t>3433</t>
  </si>
  <si>
    <t xml:space="preserve">СХ НОД-3            </t>
  </si>
  <si>
    <t xml:space="preserve">Собственное хозяйство Брестского отделения                  </t>
  </si>
  <si>
    <t>3469</t>
  </si>
  <si>
    <t xml:space="preserve">ОРЦ Брест           </t>
  </si>
  <si>
    <t xml:space="preserve">Отделенческий расчётный центр Брестского отделения          </t>
  </si>
  <si>
    <t>3471</t>
  </si>
  <si>
    <t xml:space="preserve">ИВЦ Брест           </t>
  </si>
  <si>
    <t xml:space="preserve">Брестский инф.-выч. центр по экспортно-импортным перевозкам </t>
  </si>
  <si>
    <t>3503</t>
  </si>
  <si>
    <t xml:space="preserve">ДОРТУР Брест        </t>
  </si>
  <si>
    <t xml:space="preserve">Туристический центр "ДОРТУР" в г.Бресте                     </t>
  </si>
  <si>
    <t xml:space="preserve">СХП Радеж           </t>
  </si>
  <si>
    <t xml:space="preserve">СХП Радеж                                                   </t>
  </si>
  <si>
    <t>------------------------НОД-4-----------------------------</t>
  </si>
  <si>
    <t>4104</t>
  </si>
  <si>
    <t xml:space="preserve">ТЭП Гомель          </t>
  </si>
  <si>
    <t xml:space="preserve">Транспортно-экспедиционное УП "Гомельжелдортранс"           </t>
  </si>
  <si>
    <t>4144</t>
  </si>
  <si>
    <t xml:space="preserve">НОДАП-4             </t>
  </si>
  <si>
    <t xml:space="preserve">Центральная аптека № 1 (НОД-4)                              </t>
  </si>
  <si>
    <t>4154</t>
  </si>
  <si>
    <t xml:space="preserve">ЭЧ-4                </t>
  </si>
  <si>
    <t xml:space="preserve">Гомельская дистанция электроснабжения                       </t>
  </si>
  <si>
    <t>4261</t>
  </si>
  <si>
    <t xml:space="preserve">ДС Гомель           </t>
  </si>
  <si>
    <t xml:space="preserve">Станция Гомель                                              </t>
  </si>
  <si>
    <t>4262</t>
  </si>
  <si>
    <t xml:space="preserve">ДС Жлобин           </t>
  </si>
  <si>
    <t xml:space="preserve">Станция Жлобин                                              </t>
  </si>
  <si>
    <t>4263</t>
  </si>
  <si>
    <t xml:space="preserve">ДС Калинковичи      </t>
  </si>
  <si>
    <t xml:space="preserve">Станция Калинковичи                                         </t>
  </si>
  <si>
    <t>4264</t>
  </si>
  <si>
    <t xml:space="preserve">ДС Барбаров         </t>
  </si>
  <si>
    <t xml:space="preserve">Станция Барбаров                                            </t>
  </si>
  <si>
    <t>4278</t>
  </si>
  <si>
    <t xml:space="preserve">ТЧ-8                </t>
  </si>
  <si>
    <t xml:space="preserve">Локомотивное депо Гомель                                    </t>
  </si>
  <si>
    <t>4280</t>
  </si>
  <si>
    <t xml:space="preserve">ТЧ-10               </t>
  </si>
  <si>
    <t xml:space="preserve">Локомотивное депо Жлобин                                    </t>
  </si>
  <si>
    <t>4281</t>
  </si>
  <si>
    <t xml:space="preserve">ТЧ-11               </t>
  </si>
  <si>
    <t xml:space="preserve">Локомотивное депо Калинковичи                               </t>
  </si>
  <si>
    <t>4292</t>
  </si>
  <si>
    <t>4296</t>
  </si>
  <si>
    <t xml:space="preserve">Вокзал станции Гомель                                       </t>
  </si>
  <si>
    <t>4307</t>
  </si>
  <si>
    <t xml:space="preserve">ВЧД-7               </t>
  </si>
  <si>
    <t xml:space="preserve">Гомельское вагонное депо                                    </t>
  </si>
  <si>
    <t>4308</t>
  </si>
  <si>
    <t xml:space="preserve">ВЧД-8               </t>
  </si>
  <si>
    <t xml:space="preserve">Жлобинское вагонное депо                                    </t>
  </si>
  <si>
    <t>4329</t>
  </si>
  <si>
    <t xml:space="preserve">ШЧ-9                </t>
  </si>
  <si>
    <t xml:space="preserve">Гомельская дистанция сигнализации и связи                   </t>
  </si>
  <si>
    <t>4331</t>
  </si>
  <si>
    <t xml:space="preserve">ШЧ-11               </t>
  </si>
  <si>
    <t xml:space="preserve">Калинковичская дистанция сигнализации и связи               </t>
  </si>
  <si>
    <t>4332</t>
  </si>
  <si>
    <t xml:space="preserve">ШЧ-12               </t>
  </si>
  <si>
    <t xml:space="preserve">Жлобинская дистанция сигнализации и связи                   </t>
  </si>
  <si>
    <t>4354</t>
  </si>
  <si>
    <t xml:space="preserve">НГЧ-4               </t>
  </si>
  <si>
    <t xml:space="preserve">Гомельская дистанция гражданских сооружений                 </t>
  </si>
  <si>
    <t>4369</t>
  </si>
  <si>
    <t xml:space="preserve">ЦППК-4              </t>
  </si>
  <si>
    <t xml:space="preserve">Гомельский уч. центр по подгот. и повыш. квалиф. кадров     </t>
  </si>
  <si>
    <t>4374</t>
  </si>
  <si>
    <t xml:space="preserve">НАТБАЗА-4           </t>
  </si>
  <si>
    <t>4396</t>
  </si>
  <si>
    <t xml:space="preserve">ПЧ-16               </t>
  </si>
  <si>
    <t xml:space="preserve">Жлобинская дистанция пути                                   </t>
  </si>
  <si>
    <t>4397</t>
  </si>
  <si>
    <t xml:space="preserve">ПЧ-17               </t>
  </si>
  <si>
    <t xml:space="preserve">Гомельская дистанция пути                                   </t>
  </si>
  <si>
    <t>4398</t>
  </si>
  <si>
    <t xml:space="preserve">ПЧ-18               </t>
  </si>
  <si>
    <t xml:space="preserve">Калинковичская дистанция пути                               </t>
  </si>
  <si>
    <t>4404</t>
  </si>
  <si>
    <t xml:space="preserve">ПЧЛ Гомель          </t>
  </si>
  <si>
    <t xml:space="preserve">Гомельская дистанция защитных лесонасаждений                </t>
  </si>
  <si>
    <t>4414</t>
  </si>
  <si>
    <t xml:space="preserve">НОДХ-4              </t>
  </si>
  <si>
    <t xml:space="preserve">Отдел материально-технического снабжения Гомельского отдел. </t>
  </si>
  <si>
    <t>4424</t>
  </si>
  <si>
    <t xml:space="preserve">Сан-НОД-4           </t>
  </si>
  <si>
    <t>4434</t>
  </si>
  <si>
    <t xml:space="preserve">СХ НОД-4            </t>
  </si>
  <si>
    <t xml:space="preserve">Собственное хозяйство Гомельского отделения                 </t>
  </si>
  <si>
    <t>4441</t>
  </si>
  <si>
    <t xml:space="preserve">ППС Барбаров        </t>
  </si>
  <si>
    <t xml:space="preserve">Промывочно-пропарочная станция Барбаров                     </t>
  </si>
  <si>
    <t>4451</t>
  </si>
  <si>
    <t xml:space="preserve">КСК НОД-4           </t>
  </si>
  <si>
    <t xml:space="preserve">Культурно-спортивный комплекс Гомельского отделения         </t>
  </si>
  <si>
    <t>4467</t>
  </si>
  <si>
    <t xml:space="preserve">ПХ Крынки           </t>
  </si>
  <si>
    <t xml:space="preserve">Подсобное хозяйство "Крынки"                                </t>
  </si>
  <si>
    <t>------------------------НОД-5-----------------------------</t>
  </si>
  <si>
    <t>5145</t>
  </si>
  <si>
    <t xml:space="preserve">НОДАП-5             </t>
  </si>
  <si>
    <t xml:space="preserve">Центральная аптека № 3 (НОД-5)                              </t>
  </si>
  <si>
    <t>5155</t>
  </si>
  <si>
    <t xml:space="preserve">ЭЧ-5                </t>
  </si>
  <si>
    <t xml:space="preserve">Могилевская дистанция электроснабжения                      </t>
  </si>
  <si>
    <t>5265</t>
  </si>
  <si>
    <t xml:space="preserve">ДС Могилев          </t>
  </si>
  <si>
    <t xml:space="preserve">Станция Могилев                                             </t>
  </si>
  <si>
    <t>5266</t>
  </si>
  <si>
    <t xml:space="preserve">ДС Осиповичи        </t>
  </si>
  <si>
    <t xml:space="preserve">Станция Осиповичи                                           </t>
  </si>
  <si>
    <t>5267</t>
  </si>
  <si>
    <t xml:space="preserve">ДС Калий            </t>
  </si>
  <si>
    <t xml:space="preserve">Станция Калий                                               </t>
  </si>
  <si>
    <t>5282</t>
  </si>
  <si>
    <t xml:space="preserve">ТЧ-12               </t>
  </si>
  <si>
    <t xml:space="preserve">Локомотивное депо Могилев                                   </t>
  </si>
  <si>
    <t>5283</t>
  </si>
  <si>
    <t xml:space="preserve">ТЧ-13               </t>
  </si>
  <si>
    <t xml:space="preserve">Локомотивное депо Осиповичи                                 </t>
  </si>
  <si>
    <t>5284</t>
  </si>
  <si>
    <t xml:space="preserve">ТЧ-14               </t>
  </si>
  <si>
    <t xml:space="preserve">Локомотивное депо Кричев                                    </t>
  </si>
  <si>
    <t>5293</t>
  </si>
  <si>
    <t>5309</t>
  </si>
  <si>
    <t xml:space="preserve">ВЧД-9               </t>
  </si>
  <si>
    <t xml:space="preserve">Осиповичское вагонное депо                                  </t>
  </si>
  <si>
    <t>5310</t>
  </si>
  <si>
    <t xml:space="preserve">ВЧД-10              </t>
  </si>
  <si>
    <t xml:space="preserve">Могилевское вагонное депо                                   </t>
  </si>
  <si>
    <t>5324</t>
  </si>
  <si>
    <t xml:space="preserve">ШЧ-4                </t>
  </si>
  <si>
    <t xml:space="preserve">Осиповичская дистанция сигнализации и связи                 </t>
  </si>
  <si>
    <t>5330</t>
  </si>
  <si>
    <t xml:space="preserve">ШЧ-10               </t>
  </si>
  <si>
    <t xml:space="preserve">Могилевская дистанция сигнализации и связи                  </t>
  </si>
  <si>
    <t>5345</t>
  </si>
  <si>
    <t xml:space="preserve">МЧ-5                </t>
  </si>
  <si>
    <t>5355</t>
  </si>
  <si>
    <t xml:space="preserve">НГЧ-5               </t>
  </si>
  <si>
    <t xml:space="preserve">Могилевская дистанция гражданских сооружений                </t>
  </si>
  <si>
    <t>5370</t>
  </si>
  <si>
    <t xml:space="preserve">ЦППК-5              </t>
  </si>
  <si>
    <t xml:space="preserve">Могилевский уч. центр по подгот. и повыш. квалиф. кадров    </t>
  </si>
  <si>
    <t>5375</t>
  </si>
  <si>
    <t xml:space="preserve">НАТБАЗА-5           </t>
  </si>
  <si>
    <t>5393</t>
  </si>
  <si>
    <t xml:space="preserve">ПЧ-13               </t>
  </si>
  <si>
    <t xml:space="preserve">Кричевская дистанция пути                                   </t>
  </si>
  <si>
    <t>5394</t>
  </si>
  <si>
    <t xml:space="preserve">ПЧ-14               </t>
  </si>
  <si>
    <t xml:space="preserve">Могилевская дистанция пути                                  </t>
  </si>
  <si>
    <t>5395</t>
  </si>
  <si>
    <t xml:space="preserve">ПЧ-15               </t>
  </si>
  <si>
    <t xml:space="preserve">Осиповичская дистанция пути                                 </t>
  </si>
  <si>
    <t>5400</t>
  </si>
  <si>
    <t xml:space="preserve">ПЧ-20               </t>
  </si>
  <si>
    <t xml:space="preserve">Бобруйская дистанция пути                                   </t>
  </si>
  <si>
    <t>5406</t>
  </si>
  <si>
    <t xml:space="preserve">ПЧЛ Могилев         </t>
  </si>
  <si>
    <t xml:space="preserve">Могилевская дистанция лесозащитных насаждений               </t>
  </si>
  <si>
    <t>5415</t>
  </si>
  <si>
    <t xml:space="preserve">НОДХ-5              </t>
  </si>
  <si>
    <t>5425</t>
  </si>
  <si>
    <t xml:space="preserve">Сан-НОД-5           </t>
  </si>
  <si>
    <t xml:space="preserve">Санаторий "Дубровенка"                                      </t>
  </si>
  <si>
    <t>5435</t>
  </si>
  <si>
    <t xml:space="preserve">СХ НОД-5            </t>
  </si>
  <si>
    <t xml:space="preserve">Собственное хозяйство Могилевского отделения                </t>
  </si>
  <si>
    <t xml:space="preserve">Борисовский шпалопропиточный завод                         </t>
  </si>
  <si>
    <t>N версии</t>
  </si>
  <si>
    <t>Версия от</t>
  </si>
  <si>
    <t>Для ввода данных с</t>
  </si>
  <si>
    <t>Версия</t>
  </si>
  <si>
    <t>Суммировочные ячейки заполнять не надо, они рассчитываются автоматически</t>
  </si>
  <si>
    <t>После заполнения всего отчета нажмите на кнопку "Выгрузка в файл" на листе "Параметры"</t>
  </si>
  <si>
    <t>Для работы шаблона необходимо, чтобы уровень безопасности макросов в Microsoft Excel стоял</t>
  </si>
  <si>
    <t>(Чтобы установить уровень безопасности, вызовите пункт меню "Сервис" -&gt; "Параметры",</t>
  </si>
  <si>
    <t>При открытии шаблона на вопрос об отключении макросов необходимо нажать кнопку</t>
  </si>
  <si>
    <t>----</t>
  </si>
  <si>
    <t>-----------------дочерние предприятия--------------</t>
  </si>
  <si>
    <t>Ресторан Витебск</t>
  </si>
  <si>
    <t>Ресторан станции Витебск</t>
  </si>
  <si>
    <t>ЖДС Полоцк</t>
  </si>
  <si>
    <t>Желдорсервис станции Полоцк</t>
  </si>
  <si>
    <t>Конструкторско-технический центр БЖД</t>
  </si>
  <si>
    <t>-------------------Промышленность-----------------</t>
  </si>
  <si>
    <t>--------------------------Подрядная-----------------------</t>
  </si>
  <si>
    <t>----------------------------Дорорс-------------------------</t>
  </si>
  <si>
    <t>-----------------дочернее предприятие--------------</t>
  </si>
  <si>
    <t>НХ</t>
  </si>
  <si>
    <t>0</t>
  </si>
  <si>
    <t>Номер месяца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</si>
  <si>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</si>
  <si>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</si>
  <si>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</si>
  <si>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</si>
  <si>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</si>
  <si>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</si>
  <si>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</si>
  <si>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</si>
  <si>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</si>
  <si>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 xml:space="preserve">(подпись) </t>
  </si>
  <si>
    <t>(расшифровка подписи)</t>
  </si>
  <si>
    <t>101</t>
  </si>
  <si>
    <t>102</t>
  </si>
  <si>
    <t>Налог на прибыль</t>
  </si>
  <si>
    <t>250</t>
  </si>
  <si>
    <t>260</t>
  </si>
  <si>
    <t>070</t>
  </si>
  <si>
    <t>2-01-010</t>
  </si>
  <si>
    <t>2-01-020</t>
  </si>
  <si>
    <t>2-01-030</t>
  </si>
  <si>
    <t>2-01-040</t>
  </si>
  <si>
    <t>2-01-050</t>
  </si>
  <si>
    <t>2-01-060</t>
  </si>
  <si>
    <t>2-01-070</t>
  </si>
  <si>
    <t>7474</t>
  </si>
  <si>
    <t>7575</t>
  </si>
  <si>
    <t>7576</t>
  </si>
  <si>
    <t>7577</t>
  </si>
  <si>
    <t>7578</t>
  </si>
  <si>
    <t>7560</t>
  </si>
  <si>
    <t xml:space="preserve">Минск МЭК (тр.л.центр)                 </t>
  </si>
  <si>
    <t>Брест МЭК (тр.л.центр)</t>
  </si>
  <si>
    <t xml:space="preserve">Гомель МЭК (тр.л.центр)          </t>
  </si>
  <si>
    <t xml:space="preserve">Гродно МЭК (тр.л.центр)          </t>
  </si>
  <si>
    <t xml:space="preserve">Могилёв МЭК (тр.л.центр)         </t>
  </si>
  <si>
    <t>Витебск МЭК (тр.л.центр)</t>
  </si>
  <si>
    <t>2250</t>
  </si>
  <si>
    <t>ДС Ситница</t>
  </si>
  <si>
    <t>Станция Ситница</t>
  </si>
  <si>
    <t>2407</t>
  </si>
  <si>
    <t xml:space="preserve">ПЧЛ Барановичи          </t>
  </si>
  <si>
    <t xml:space="preserve">Барановичская дистанция защитных лесонасаждений                 </t>
  </si>
  <si>
    <t>Брестгрузтранслогистик</t>
  </si>
  <si>
    <t>7480</t>
  </si>
  <si>
    <t>--------------Государственное предприятие "БТЛЦ"--------------</t>
  </si>
  <si>
    <t>ТЛЦ Минск</t>
  </si>
  <si>
    <t>Главный бухгалтер</t>
  </si>
  <si>
    <t>(подпись)</t>
  </si>
  <si>
    <t>6407</t>
  </si>
  <si>
    <t>ПЧЛ Витебск</t>
  </si>
  <si>
    <t xml:space="preserve">Витебская дистанция  защитных лесонасаждений                                   </t>
  </si>
  <si>
    <t>Барановичский грузовой центр транспортной логистики</t>
  </si>
  <si>
    <t>Государственное предприятие "БТЛЦ"</t>
  </si>
  <si>
    <t>Брестский филиал Государственного предприятия "БТЛЦ"</t>
  </si>
  <si>
    <t>Гомельский филиал Государственного предприятия "БТЛЦ"</t>
  </si>
  <si>
    <t>Гродненский филиал Государственного предприятия "БТЛЦ"</t>
  </si>
  <si>
    <t>Могилёвский филиал  Государственного предприятия "БТЛЦ"</t>
  </si>
  <si>
    <t>Витебский филиал  Государственного предприятия "БТЛЦ"</t>
  </si>
  <si>
    <t>0039</t>
  </si>
  <si>
    <t>ЦЗИ</t>
  </si>
  <si>
    <t>Центр защиты информации БЧ</t>
  </si>
  <si>
    <t>8160</t>
  </si>
  <si>
    <t>БТЛЦ</t>
  </si>
  <si>
    <t>Корректировка БТЛЦ</t>
  </si>
  <si>
    <t>0045</t>
  </si>
  <si>
    <t>ЦНТИ</t>
  </si>
  <si>
    <t>Центр научно-технической информации</t>
  </si>
  <si>
    <t>0049</t>
  </si>
  <si>
    <t>ЦРНТ</t>
  </si>
  <si>
    <t>Центр разработки нормативов для нормирования труда</t>
  </si>
  <si>
    <t>-------------------ОАО-----------------</t>
  </si>
  <si>
    <t>ДСТ</t>
  </si>
  <si>
    <t>Дорстроймонтажтрест</t>
  </si>
  <si>
    <t>9300</t>
  </si>
  <si>
    <t>ОАО</t>
  </si>
  <si>
    <t>Корректировка ОАО</t>
  </si>
  <si>
    <t>Организация</t>
  </si>
  <si>
    <t>Учетный номер плательщика</t>
  </si>
  <si>
    <t>Организационно-правовая форма</t>
  </si>
  <si>
    <t>Орган управления</t>
  </si>
  <si>
    <t>Единица измерения</t>
  </si>
  <si>
    <t>Адрес</t>
  </si>
  <si>
    <t>Контрольная сумма</t>
  </si>
  <si>
    <t>Дата утверждения</t>
  </si>
  <si>
    <t>Дата отправки</t>
  </si>
  <si>
    <t>Дата принятия</t>
  </si>
  <si>
    <t>о прибылях и убытках</t>
  </si>
  <si>
    <t>ОТЧЕТ</t>
  </si>
  <si>
    <t>Код строки</t>
  </si>
  <si>
    <t>Себестоимость реализованной продукции, товаров, работ, услуг</t>
  </si>
  <si>
    <t>Прочие доходы по текущей деятельности</t>
  </si>
  <si>
    <t>Прочие расходы по текущей деятельности</t>
  </si>
  <si>
    <t>103</t>
  </si>
  <si>
    <t>104</t>
  </si>
  <si>
    <t>Доходы по инвестиционной деятельности</t>
  </si>
  <si>
    <t>В том числе:</t>
  </si>
  <si>
    <t>расходы от выбытия основных средств, нематериальных активов и других долгосрочных активов</t>
  </si>
  <si>
    <t>проценты к получению</t>
  </si>
  <si>
    <t>прочие доходы по инвестиционной деятельности</t>
  </si>
  <si>
    <t>110</t>
  </si>
  <si>
    <t>111</t>
  </si>
  <si>
    <t>112</t>
  </si>
  <si>
    <t>Расходы по инвестиционной деятельности</t>
  </si>
  <si>
    <t>прочие расходы по инвестиционной деятельности</t>
  </si>
  <si>
    <t>121</t>
  </si>
  <si>
    <t>122</t>
  </si>
  <si>
    <t>курсовые разницы от пересчета активов и обязательств</t>
  </si>
  <si>
    <t>прочие доходы по финансовой деятельности</t>
  </si>
  <si>
    <t>132</t>
  </si>
  <si>
    <t>133</t>
  </si>
  <si>
    <t>170</t>
  </si>
  <si>
    <t>180</t>
  </si>
  <si>
    <t>190</t>
  </si>
  <si>
    <t>230</t>
  </si>
  <si>
    <t>Расходы по финансовой деятельности</t>
  </si>
  <si>
    <t>проценты к уплате</t>
  </si>
  <si>
    <t>прочие расходы по финансовой деятельности</t>
  </si>
  <si>
    <t>Изменение отложенных налоговых активов</t>
  </si>
  <si>
    <t>Изменение отложенных налоговых обязательств</t>
  </si>
  <si>
    <t>Прочие налоги и сборы, исчисляемые из прибыли (дохода)</t>
  </si>
  <si>
    <t>Результат от переоценки долгосрочных активов, не включаемый в чистую прибыль (убыток)</t>
  </si>
  <si>
    <t>Результат от прочих операций, не включаемый в чистую прибыль (убыток)</t>
  </si>
  <si>
    <t>Базовая прибыль (убыток) на акцию</t>
  </si>
  <si>
    <t>Разводненная прибыль (убыток) на акцию</t>
  </si>
  <si>
    <t>Доходы по финансовой деятельности</t>
  </si>
  <si>
    <t>1111</t>
  </si>
  <si>
    <t>ЦС</t>
  </si>
  <si>
    <t>2-01-080</t>
  </si>
  <si>
    <t>2-01-090</t>
  </si>
  <si>
    <t>2-01-100</t>
  </si>
  <si>
    <t>2-01-101</t>
  </si>
  <si>
    <t>2-01-102</t>
  </si>
  <si>
    <t>2-01-103</t>
  </si>
  <si>
    <t>2-01-104</t>
  </si>
  <si>
    <t>2-01-110</t>
  </si>
  <si>
    <t>2-01-111</t>
  </si>
  <si>
    <t>2-01-112</t>
  </si>
  <si>
    <t>2-01-120</t>
  </si>
  <si>
    <t>2-01-121</t>
  </si>
  <si>
    <t>2-01-122</t>
  </si>
  <si>
    <t>2-01-130</t>
  </si>
  <si>
    <t>2-01-131</t>
  </si>
  <si>
    <t>2-01-132</t>
  </si>
  <si>
    <t>2-01-133</t>
  </si>
  <si>
    <t>2-01-140</t>
  </si>
  <si>
    <t>2-01-150</t>
  </si>
  <si>
    <t>2-01-160</t>
  </si>
  <si>
    <t>2-01-170</t>
  </si>
  <si>
    <t>2-01-180</t>
  </si>
  <si>
    <t>2-01-190</t>
  </si>
  <si>
    <t>2-01-200</t>
  </si>
  <si>
    <t>2-01-210</t>
  </si>
  <si>
    <t>2-01-220</t>
  </si>
  <si>
    <t>2-01-230</t>
  </si>
  <si>
    <t>2-01-240</t>
  </si>
  <si>
    <t>2-01-250</t>
  </si>
  <si>
    <t>2-01-260</t>
  </si>
  <si>
    <t>Вид экономической деятельности</t>
  </si>
  <si>
    <t>Выручка от реализации продукции, товаров, работ, услуг</t>
  </si>
  <si>
    <t>доходы от выбытия основных средств, нематериальных активов и других долгосрочных активов</t>
  </si>
  <si>
    <t>Центр инженерных услуг по построению инфраструктуры</t>
  </si>
  <si>
    <t>7224</t>
  </si>
  <si>
    <t>РУП Радежский</t>
  </si>
  <si>
    <t>5460</t>
  </si>
  <si>
    <t xml:space="preserve">База № 54           </t>
  </si>
  <si>
    <t xml:space="preserve">Шкловская база № 54                                         </t>
  </si>
  <si>
    <t>7225</t>
  </si>
  <si>
    <t>7226</t>
  </si>
  <si>
    <t>-----------------------------------------------------------------------</t>
  </si>
  <si>
    <t>7084</t>
  </si>
  <si>
    <t xml:space="preserve">ДТСЕРВИС            </t>
  </si>
  <si>
    <t xml:space="preserve">УП "Дортурсервис" БЖД     </t>
  </si>
  <si>
    <t>7758</t>
  </si>
  <si>
    <t>БЗЗЧ АВТАКО</t>
  </si>
  <si>
    <t>УП Улишицы-АГРО</t>
  </si>
  <si>
    <t>7467</t>
  </si>
  <si>
    <t xml:space="preserve">СХП Крынки           </t>
  </si>
  <si>
    <t xml:space="preserve">Республиканское сельскохозяйственное унитарное предприятие  "Крынки"                                </t>
  </si>
  <si>
    <t xml:space="preserve">Управление Бел.ЖД                                      </t>
  </si>
  <si>
    <t>3452</t>
  </si>
  <si>
    <t>КСЦ Брест</t>
  </si>
  <si>
    <t xml:space="preserve">Культурно-спортивный центр Брестского отделения             </t>
  </si>
  <si>
    <t>2462</t>
  </si>
  <si>
    <t>КСЦ Барановичи</t>
  </si>
  <si>
    <t xml:space="preserve">ЛВЧ-2                </t>
  </si>
  <si>
    <t>Барановичский вагонный участок</t>
  </si>
  <si>
    <t>ЛВЧ-4</t>
  </si>
  <si>
    <t>Гомельский вагонный участок</t>
  </si>
  <si>
    <t>ЛВЧ-5</t>
  </si>
  <si>
    <t>Могилевский вагонный участок</t>
  </si>
  <si>
    <t>Могилевгрузсервис</t>
  </si>
  <si>
    <t>ЛВЧ-6</t>
  </si>
  <si>
    <t>Витебский вагонный участок</t>
  </si>
  <si>
    <t>Витебскгрузсервис</t>
  </si>
  <si>
    <t>КСЦ</t>
  </si>
  <si>
    <t>Культурно-спортивный центр</t>
  </si>
  <si>
    <t xml:space="preserve">Санаторий    </t>
  </si>
  <si>
    <t>6299</t>
  </si>
  <si>
    <t>Вокзал ДС Витебск</t>
  </si>
  <si>
    <t xml:space="preserve">Вокзал Станция Витебск </t>
  </si>
  <si>
    <t>Прочие платежи, исчисляемые из прибыли (дохода)</t>
  </si>
  <si>
    <t>0048</t>
  </si>
  <si>
    <t xml:space="preserve">ДЦППК                 </t>
  </si>
  <si>
    <t>Дорожный центр по подготовке, переподготовке и повышению квалификации</t>
  </si>
  <si>
    <t>ЦМПР</t>
  </si>
  <si>
    <t>Эксплуатационное республиканское унитарное предприятие "Центр механизации путевых работ Белорусской железной дороги"</t>
  </si>
  <si>
    <t>BYN</t>
  </si>
  <si>
    <t xml:space="preserve">Минская база (транспортная)                                           </t>
  </si>
  <si>
    <t xml:space="preserve">Барановичская база (транспортная)                                     </t>
  </si>
  <si>
    <t xml:space="preserve">Брестская база (транспортная)                                         </t>
  </si>
  <si>
    <t xml:space="preserve">Гомельская база (транспортная)                                        </t>
  </si>
  <si>
    <t xml:space="preserve">Могилевская база (транспортная)                                       </t>
  </si>
  <si>
    <t xml:space="preserve">Витебская база (транспортная)                                         </t>
  </si>
  <si>
    <t>к Национальному стандарту бухгалтерского учета и отчетности "Индивидуальная бухгалтерская отчетность"                                                                                                        Форма</t>
  </si>
  <si>
    <t>Валовая прибыль</t>
  </si>
  <si>
    <t>Прибыль (убыток) от реализации продукции, товаров, работ, услуг</t>
  </si>
  <si>
    <t>Прибыль (убыток) от текущей деятельности</t>
  </si>
  <si>
    <t xml:space="preserve">Прибыль (убыток) от инвестиционной и финансовой деятельности </t>
  </si>
  <si>
    <t>Прибыль (убыток) до налогообложения</t>
  </si>
  <si>
    <t xml:space="preserve">Чистая прибыль (убыток) </t>
  </si>
  <si>
    <t>Совокупная прибыль (убыток)</t>
  </si>
  <si>
    <t>доходы от участия в уставных капиталах других организаций</t>
  </si>
  <si>
    <t>0038</t>
  </si>
  <si>
    <t>ЦДИ</t>
  </si>
  <si>
    <t>Центр диагностики объектов инфраструктуры государственного объединения "Белорусская железная дорога"</t>
  </si>
  <si>
    <t>------------------------Ремпуть----------------------------------</t>
  </si>
  <si>
    <t xml:space="preserve">Ремпуть              </t>
  </si>
  <si>
    <t xml:space="preserve">РУП "Ремпуть Белорусской железной дороги"                     </t>
  </si>
  <si>
    <t>00012</t>
  </si>
  <si>
    <t>06.04.2020г.</t>
  </si>
  <si>
    <t>апреля 2020г.</t>
  </si>
  <si>
    <t>30200 Производство железнодорожных локомотивов и подвижного состава</t>
  </si>
  <si>
    <t>частная</t>
  </si>
  <si>
    <t>общее собрание акционеров</t>
  </si>
  <si>
    <t>тыс.руб.</t>
  </si>
  <si>
    <t>246014 г.Гомель, ул.Калинина, 22</t>
  </si>
  <si>
    <t>С.Е.Скрежендевский</t>
  </si>
  <si>
    <t>Т.М.Трондина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</si>
</sst>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Br&quot;;\-#,##0\ &quot;Br&quot;"/>
    <numFmt numFmtId="173" formatCode="#,##0\ &quot;Br&quot;;[Red]\-#,##0\ &quot;Br&quot;"/>
    <numFmt numFmtId="174" formatCode="#,##0.00\ &quot;Br&quot;;\-#,##0.00\ &quot;Br&quot;"/>
    <numFmt numFmtId="175" formatCode="#,##0.00\ &quot;Br&quot;;[Red]\-#,##0.00\ &quot;Br&quot;"/>
    <numFmt numFmtId="176" formatCode="_-* #,##0\ &quot;Br&quot;_-;\-* #,##0\ &quot;Br&quot;_-;_-* &quot;-&quot;\ &quot;Br&quot;_-;_-@_-"/>
    <numFmt numFmtId="177" formatCode="_-* #,##0\ _B_r_-;\-* #,##0\ _B_r_-;_-* &quot;-&quot;\ _B_r_-;_-@_-"/>
    <numFmt numFmtId="178" formatCode="_-* #,##0.00\ &quot;Br&quot;_-;\-* #,##0.00\ &quot;Br&quot;_-;_-* &quot;-&quot;??\ &quot;Br&quot;_-;_-@_-"/>
    <numFmt numFmtId="179" formatCode="_-* #,##0.00\ _B_r_-;\-* #,##0.00\ _B_r_-;_-* &quot;-&quot;??\ _B_r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0"/>
    <numFmt numFmtId="189" formatCode="0;\(0\);&quot;-&quot;"/>
    <numFmt numFmtId="190" formatCode="\(0\);\(0\);&quot;-&quot;"/>
    <numFmt numFmtId="191" formatCode="[$-423]d\ mmmm\ yyyy"/>
    <numFmt numFmtId="192" formatCode="[$-FC19]dd\ mmmm\ yyyy\ \г\.;@"/>
  </numFmts>
  <fonts count="5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10"/>
      <name val="Arial"/>
      <family val="0"/>
    </font>
    <font>
      <b/>
      <i/>
      <sz val="9"/>
      <name val="Times New Roman"/>
      <family val="1"/>
    </font>
    <font>
      <b/>
      <sz val="10"/>
      <name val="Arial Cyr"/>
      <family val="0"/>
    </font>
    <font>
      <sz val="10"/>
      <color indexed="10"/>
      <name val="Times New Roman"/>
      <family val="1"/>
    </font>
    <font>
      <b/>
      <sz val="12"/>
      <name val="Arial Cyr"/>
      <family val="0"/>
    </font>
    <font>
      <b/>
      <sz val="10"/>
      <color indexed="12"/>
      <name val="Arial Cyr"/>
      <family val="0"/>
    </font>
    <font>
      <b/>
      <sz val="8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1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0" fontId="0" fillId="33" borderId="0" xfId="0" applyFill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0" fillId="33" borderId="10" xfId="0" applyFill="1" applyBorder="1" applyAlignment="1" applyProtection="1">
      <alignment/>
      <protection locked="0"/>
    </xf>
    <xf numFmtId="0" fontId="14" fillId="34" borderId="0" xfId="0" applyFont="1" applyFill="1" applyAlignment="1">
      <alignment vertical="top" wrapText="1"/>
    </xf>
    <xf numFmtId="0" fontId="13" fillId="34" borderId="0" xfId="0" applyFont="1" applyFill="1" applyAlignment="1">
      <alignment/>
    </xf>
    <xf numFmtId="0" fontId="0" fillId="34" borderId="0" xfId="53" applyFill="1">
      <alignment/>
      <protection/>
    </xf>
    <xf numFmtId="0" fontId="9" fillId="0" borderId="0" xfId="0" applyFont="1" applyFill="1" applyAlignment="1" applyProtection="1">
      <alignment vertical="top" wrapText="1"/>
      <protection/>
    </xf>
    <xf numFmtId="0" fontId="5" fillId="0" borderId="0" xfId="0" applyFont="1" applyFill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49" fontId="12" fillId="0" borderId="11" xfId="0" applyNumberFormat="1" applyFont="1" applyFill="1" applyBorder="1" applyAlignment="1" applyProtection="1" quotePrefix="1">
      <alignment horizontal="center"/>
      <protection/>
    </xf>
    <xf numFmtId="49" fontId="6" fillId="0" borderId="12" xfId="0" applyNumberFormat="1" applyFont="1" applyFill="1" applyBorder="1" applyAlignment="1" applyProtection="1">
      <alignment horizontal="center"/>
      <protection/>
    </xf>
    <xf numFmtId="49" fontId="6" fillId="0" borderId="10" xfId="0" applyNumberFormat="1" applyFont="1" applyFill="1" applyBorder="1" applyAlignment="1" applyProtection="1">
      <alignment horizontal="center"/>
      <protection/>
    </xf>
    <xf numFmtId="49" fontId="6" fillId="0" borderId="10" xfId="0" applyNumberFormat="1" applyFont="1" applyFill="1" applyBorder="1" applyAlignment="1" applyProtection="1">
      <alignment horizontal="center" wrapText="1"/>
      <protection/>
    </xf>
    <xf numFmtId="0" fontId="10" fillId="0" borderId="0" xfId="0" applyFont="1" applyFill="1" applyBorder="1" applyAlignment="1" applyProtection="1">
      <alignment horizontal="center" vertical="top"/>
      <protection/>
    </xf>
    <xf numFmtId="0" fontId="0" fillId="0" borderId="0" xfId="0" applyAlignment="1">
      <alignment horizontal="left"/>
    </xf>
    <xf numFmtId="0" fontId="0" fillId="35" borderId="13" xfId="0" applyFill="1" applyBorder="1" applyAlignment="1">
      <alignment vertical="center"/>
    </xf>
    <xf numFmtId="0" fontId="0" fillId="35" borderId="14" xfId="0" applyFill="1" applyBorder="1" applyAlignment="1">
      <alignment vertical="center"/>
    </xf>
    <xf numFmtId="0" fontId="0" fillId="35" borderId="15" xfId="53" applyFill="1" applyBorder="1" applyAlignment="1">
      <alignment vertical="center"/>
      <protection/>
    </xf>
    <xf numFmtId="0" fontId="0" fillId="35" borderId="16" xfId="53" applyFill="1" applyBorder="1" applyAlignment="1">
      <alignment vertical="center"/>
      <protection/>
    </xf>
    <xf numFmtId="0" fontId="0" fillId="35" borderId="17" xfId="0" applyFill="1" applyBorder="1" applyAlignment="1">
      <alignment horizontal="left" vertical="center" indent="1"/>
    </xf>
    <xf numFmtId="0" fontId="0" fillId="35" borderId="18" xfId="0" applyFill="1" applyBorder="1" applyAlignment="1">
      <alignment horizontal="left" vertical="center" indent="1"/>
    </xf>
    <xf numFmtId="0" fontId="16" fillId="35" borderId="13" xfId="0" applyFont="1" applyFill="1" applyBorder="1" applyAlignment="1">
      <alignment horizontal="center" vertical="center"/>
    </xf>
    <xf numFmtId="0" fontId="5" fillId="0" borderId="19" xfId="0" applyFont="1" applyFill="1" applyBorder="1" applyAlignment="1" applyProtection="1">
      <alignment horizontal="right"/>
      <protection/>
    </xf>
    <xf numFmtId="0" fontId="6" fillId="33" borderId="0" xfId="0" applyFont="1" applyFill="1" applyBorder="1" applyAlignment="1" applyProtection="1">
      <alignment horizontal="left" wrapText="1"/>
      <protection/>
    </xf>
    <xf numFmtId="49" fontId="18" fillId="33" borderId="0" xfId="0" applyNumberFormat="1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right"/>
      <protection/>
    </xf>
    <xf numFmtId="0" fontId="5" fillId="34" borderId="0" xfId="0" applyFont="1" applyFill="1" applyAlignment="1" applyProtection="1">
      <alignment/>
      <protection/>
    </xf>
    <xf numFmtId="0" fontId="8" fillId="0" borderId="0" xfId="0" applyFont="1" applyFill="1" applyBorder="1" applyAlignment="1" applyProtection="1">
      <alignment horizontal="right" indent="1"/>
      <protection/>
    </xf>
    <xf numFmtId="0" fontId="10" fillId="0" borderId="19" xfId="0" applyFont="1" applyFill="1" applyBorder="1" applyAlignment="1" applyProtection="1">
      <alignment horizontal="center" vertical="top"/>
      <protection/>
    </xf>
    <xf numFmtId="0" fontId="5" fillId="33" borderId="0" xfId="0" applyFont="1" applyFill="1" applyAlignment="1" applyProtection="1">
      <alignment/>
      <protection/>
    </xf>
    <xf numFmtId="0" fontId="5" fillId="33" borderId="19" xfId="0" applyFont="1" applyFill="1" applyBorder="1" applyAlignment="1" applyProtection="1">
      <alignment/>
      <protection/>
    </xf>
    <xf numFmtId="49" fontId="6" fillId="0" borderId="20" xfId="0" applyNumberFormat="1" applyFont="1" applyFill="1" applyBorder="1" applyAlignment="1" applyProtection="1">
      <alignment horizontal="center"/>
      <protection/>
    </xf>
    <xf numFmtId="49" fontId="6" fillId="0" borderId="21" xfId="0" applyNumberFormat="1" applyFont="1" applyFill="1" applyBorder="1" applyAlignment="1" applyProtection="1">
      <alignment horizontal="center"/>
      <protection/>
    </xf>
    <xf numFmtId="49" fontId="6" fillId="0" borderId="22" xfId="0" applyNumberFormat="1" applyFont="1" applyFill="1" applyBorder="1" applyAlignment="1" applyProtection="1">
      <alignment horizontal="center"/>
      <protection/>
    </xf>
    <xf numFmtId="0" fontId="5" fillId="33" borderId="0" xfId="0" applyFont="1" applyFill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18" fillId="0" borderId="0" xfId="0" applyFont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 horizontal="center"/>
      <protection/>
    </xf>
    <xf numFmtId="49" fontId="6" fillId="36" borderId="10" xfId="0" applyNumberFormat="1" applyFont="1" applyFill="1" applyBorder="1" applyAlignment="1" applyProtection="1">
      <alignment horizontal="center"/>
      <protection/>
    </xf>
    <xf numFmtId="49" fontId="6" fillId="36" borderId="20" xfId="0" applyNumberFormat="1" applyFont="1" applyFill="1" applyBorder="1" applyAlignment="1" applyProtection="1">
      <alignment horizontal="center"/>
      <protection/>
    </xf>
    <xf numFmtId="49" fontId="6" fillId="36" borderId="23" xfId="0" applyNumberFormat="1" applyFont="1" applyFill="1" applyBorder="1" applyAlignment="1" applyProtection="1">
      <alignment horizontal="center"/>
      <protection/>
    </xf>
    <xf numFmtId="49" fontId="6" fillId="36" borderId="10" xfId="0" applyNumberFormat="1" applyFont="1" applyFill="1" applyBorder="1" applyAlignment="1" applyProtection="1" quotePrefix="1">
      <alignment horizontal="center"/>
      <protection/>
    </xf>
    <xf numFmtId="0" fontId="7" fillId="0" borderId="0" xfId="0" applyFont="1" applyFill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Border="1" applyAlignment="1" applyProtection="1">
      <alignment horizontal="right" vertical="top"/>
      <protection/>
    </xf>
    <xf numFmtId="0" fontId="8" fillId="0" borderId="10" xfId="0" applyFont="1" applyFill="1" applyBorder="1" applyAlignment="1" applyProtection="1">
      <alignment horizontal="center" vertical="center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49" fontId="6" fillId="33" borderId="10" xfId="0" applyNumberFormat="1" applyFont="1" applyFill="1" applyBorder="1" applyAlignment="1" applyProtection="1">
      <alignment horizontal="center" wrapText="1"/>
      <protection/>
    </xf>
    <xf numFmtId="0" fontId="6" fillId="0" borderId="0" xfId="0" applyFont="1" applyFill="1" applyBorder="1" applyAlignment="1" applyProtection="1">
      <alignment horizontal="right"/>
      <protection/>
    </xf>
    <xf numFmtId="49" fontId="0" fillId="0" borderId="10" xfId="0" applyNumberFormat="1" applyBorder="1" applyAlignment="1" applyProtection="1">
      <alignment vertical="center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49" fontId="0" fillId="0" borderId="10" xfId="0" applyNumberFormat="1" applyBorder="1" applyAlignment="1" applyProtection="1">
      <alignment horizontal="left" vertical="center"/>
      <protection locked="0"/>
    </xf>
    <xf numFmtId="49" fontId="15" fillId="0" borderId="10" xfId="0" applyNumberFormat="1" applyFont="1" applyBorder="1" applyAlignment="1" applyProtection="1">
      <alignment horizontal="left" vertical="center"/>
      <protection locked="0"/>
    </xf>
    <xf numFmtId="0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0" fontId="0" fillId="0" borderId="0" xfId="0" applyNumberFormat="1" applyAlignment="1" applyProtection="1">
      <alignment horizontal="left"/>
      <protection locked="0"/>
    </xf>
    <xf numFmtId="188" fontId="0" fillId="0" borderId="0" xfId="0" applyNumberFormat="1" applyAlignment="1" applyProtection="1">
      <alignment/>
      <protection locked="0"/>
    </xf>
    <xf numFmtId="49" fontId="11" fillId="0" borderId="0" xfId="0" applyNumberFormat="1" applyFont="1" applyAlignment="1" applyProtection="1">
      <alignment/>
      <protection locked="0"/>
    </xf>
    <xf numFmtId="49" fontId="0" fillId="0" borderId="0" xfId="0" applyNumberFormat="1" applyAlignment="1" applyProtection="1">
      <alignment wrapText="1"/>
      <protection locked="0"/>
    </xf>
    <xf numFmtId="0" fontId="11" fillId="0" borderId="0" xfId="0" applyNumberFormat="1" applyFont="1" applyBorder="1" applyAlignment="1" applyProtection="1">
      <alignment/>
      <protection locked="0"/>
    </xf>
    <xf numFmtId="0" fontId="11" fillId="0" borderId="0" xfId="0" applyFont="1" applyBorder="1" applyAlignment="1" applyProtection="1">
      <alignment/>
      <protection locked="0"/>
    </xf>
    <xf numFmtId="0" fontId="11" fillId="0" borderId="0" xfId="0" applyNumberFormat="1" applyFont="1" applyBorder="1" applyAlignment="1" applyProtection="1">
      <alignment horizontal="right"/>
      <protection locked="0"/>
    </xf>
    <xf numFmtId="0" fontId="11" fillId="0" borderId="0" xfId="0" applyNumberFormat="1" applyFont="1" applyBorder="1" applyAlignment="1" applyProtection="1">
      <alignment/>
      <protection locked="0"/>
    </xf>
    <xf numFmtId="14" fontId="11" fillId="0" borderId="0" xfId="0" applyNumberFormat="1" applyFont="1" applyBorder="1" applyAlignment="1" applyProtection="1">
      <alignment/>
      <protection locked="0"/>
    </xf>
    <xf numFmtId="49" fontId="0" fillId="37" borderId="10" xfId="0" applyNumberFormat="1" applyFill="1" applyBorder="1" applyAlignment="1" applyProtection="1">
      <alignment horizontal="left" vertical="center"/>
      <protection locked="0"/>
    </xf>
    <xf numFmtId="49" fontId="0" fillId="0" borderId="10" xfId="0" applyNumberFormat="1" applyFill="1" applyBorder="1" applyAlignment="1" applyProtection="1">
      <alignment vertical="center"/>
      <protection locked="0"/>
    </xf>
    <xf numFmtId="49" fontId="0" fillId="0" borderId="10" xfId="0" applyNumberFormat="1" applyFill="1" applyBorder="1" applyAlignment="1" applyProtection="1">
      <alignment horizontal="left" vertical="center"/>
      <protection locked="0"/>
    </xf>
    <xf numFmtId="49" fontId="13" fillId="0" borderId="10" xfId="0" applyNumberFormat="1" applyFont="1" applyFill="1" applyBorder="1" applyAlignment="1" applyProtection="1">
      <alignment horizontal="left" vertical="center"/>
      <protection locked="0"/>
    </xf>
    <xf numFmtId="49" fontId="0" fillId="33" borderId="10" xfId="0" applyNumberFormat="1" applyFill="1" applyBorder="1" applyAlignment="1" applyProtection="1">
      <alignment vertical="center"/>
      <protection locked="0"/>
    </xf>
    <xf numFmtId="49" fontId="0" fillId="33" borderId="10" xfId="0" applyNumberFormat="1" applyFill="1" applyBorder="1" applyAlignment="1" applyProtection="1">
      <alignment horizontal="left" vertical="center"/>
      <protection locked="0"/>
    </xf>
    <xf numFmtId="49" fontId="0" fillId="0" borderId="10" xfId="53" applyNumberFormat="1" applyFont="1" applyBorder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 horizontal="left" vertical="center"/>
      <protection locked="0"/>
    </xf>
    <xf numFmtId="49" fontId="0" fillId="37" borderId="10" xfId="0" applyNumberFormat="1" applyFill="1" applyBorder="1" applyAlignment="1" applyProtection="1">
      <alignment vertical="center"/>
      <protection locked="0"/>
    </xf>
    <xf numFmtId="49" fontId="0" fillId="37" borderId="24" xfId="0" applyNumberFormat="1" applyFill="1" applyBorder="1" applyAlignment="1" applyProtection="1">
      <alignment horizontal="left" vertical="center"/>
      <protection locked="0"/>
    </xf>
    <xf numFmtId="49" fontId="0" fillId="0" borderId="24" xfId="0" applyNumberFormat="1" applyBorder="1" applyAlignment="1" applyProtection="1">
      <alignment horizontal="left" vertical="center"/>
      <protection locked="0"/>
    </xf>
    <xf numFmtId="0" fontId="0" fillId="0" borderId="10" xfId="53" applyFont="1" applyBorder="1" applyProtection="1">
      <alignment/>
      <protection locked="0"/>
    </xf>
    <xf numFmtId="49" fontId="0" fillId="0" borderId="10" xfId="0" applyNumberFormat="1" applyFont="1" applyBorder="1" applyAlignment="1" applyProtection="1">
      <alignment vertical="center"/>
      <protection locked="0"/>
    </xf>
    <xf numFmtId="49" fontId="0" fillId="0" borderId="10" xfId="0" applyNumberFormat="1" applyFont="1" applyBorder="1" applyAlignment="1" applyProtection="1">
      <alignment horizontal="left"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49" fontId="0" fillId="0" borderId="0" xfId="0" applyNumberFormat="1" applyAlignment="1" applyProtection="1">
      <alignment horizontal="left" vertical="center"/>
      <protection locked="0"/>
    </xf>
    <xf numFmtId="49" fontId="0" fillId="0" borderId="10" xfId="0" applyNumberFormat="1" applyBorder="1" applyAlignment="1">
      <alignment vertical="center"/>
    </xf>
    <xf numFmtId="49" fontId="0" fillId="0" borderId="10" xfId="0" applyNumberFormat="1" applyBorder="1" applyAlignment="1">
      <alignment horizontal="left" vertical="center"/>
    </xf>
    <xf numFmtId="189" fontId="18" fillId="0" borderId="21" xfId="0" applyNumberFormat="1" applyFont="1" applyFill="1" applyBorder="1" applyAlignment="1" applyProtection="1">
      <alignment horizontal="center"/>
      <protection/>
    </xf>
    <xf numFmtId="189" fontId="18" fillId="0" borderId="25" xfId="0" applyNumberFormat="1" applyFont="1" applyFill="1" applyBorder="1" applyAlignment="1" applyProtection="1">
      <alignment horizontal="center"/>
      <protection/>
    </xf>
    <xf numFmtId="189" fontId="18" fillId="0" borderId="26" xfId="0" applyNumberFormat="1" applyFont="1" applyFill="1" applyBorder="1" applyAlignment="1" applyProtection="1">
      <alignment horizontal="center"/>
      <protection/>
    </xf>
    <xf numFmtId="49" fontId="0" fillId="0" borderId="10" xfId="0" applyNumberFormat="1" applyBorder="1" applyAlignment="1">
      <alignment vertical="top"/>
    </xf>
    <xf numFmtId="49" fontId="0" fillId="0" borderId="10" xfId="0" applyNumberFormat="1" applyBorder="1" applyAlignment="1">
      <alignment horizontal="left" vertical="top" wrapText="1"/>
    </xf>
    <xf numFmtId="0" fontId="0" fillId="0" borderId="10" xfId="0" applyBorder="1" applyAlignment="1">
      <alignment vertical="top" wrapText="1"/>
    </xf>
    <xf numFmtId="0" fontId="5" fillId="0" borderId="0" xfId="0" applyFont="1" applyFill="1" applyBorder="1" applyAlignment="1" applyProtection="1">
      <alignment horizontal="left"/>
      <protection locked="0"/>
    </xf>
    <xf numFmtId="192" fontId="6" fillId="0" borderId="0" xfId="0" applyNumberFormat="1" applyFont="1" applyFill="1" applyBorder="1" applyAlignment="1" applyProtection="1">
      <alignment horizontal="left"/>
      <protection locked="0"/>
    </xf>
    <xf numFmtId="0" fontId="0" fillId="33" borderId="0" xfId="0" applyFont="1" applyFill="1" applyBorder="1" applyAlignment="1" applyProtection="1">
      <alignment/>
      <protection/>
    </xf>
    <xf numFmtId="0" fontId="0" fillId="33" borderId="27" xfId="0" applyFont="1" applyFill="1" applyBorder="1" applyAlignment="1" applyProtection="1">
      <alignment/>
      <protection/>
    </xf>
    <xf numFmtId="0" fontId="0" fillId="34" borderId="0" xfId="0" applyFont="1" applyFill="1" applyAlignment="1" applyProtection="1">
      <alignment/>
      <protection/>
    </xf>
    <xf numFmtId="0" fontId="0" fillId="34" borderId="0" xfId="0" applyFont="1" applyFill="1" applyAlignment="1" applyProtection="1">
      <alignment wrapText="1"/>
      <protection/>
    </xf>
    <xf numFmtId="0" fontId="0" fillId="34" borderId="0" xfId="0" applyFont="1" applyFill="1" applyAlignment="1">
      <alignment/>
    </xf>
    <xf numFmtId="0" fontId="0" fillId="0" borderId="10" xfId="0" applyBorder="1" applyAlignment="1">
      <alignment wrapText="1"/>
    </xf>
    <xf numFmtId="0" fontId="8" fillId="0" borderId="19" xfId="0" applyFont="1" applyFill="1" applyBorder="1" applyAlignment="1" applyProtection="1">
      <alignment/>
      <protection locked="0"/>
    </xf>
    <xf numFmtId="0" fontId="14" fillId="34" borderId="0" xfId="0" applyFont="1" applyFill="1" applyAlignment="1">
      <alignment horizontal="justify" vertical="top" wrapText="1"/>
    </xf>
    <xf numFmtId="0" fontId="8" fillId="0" borderId="10" xfId="0" applyFont="1" applyFill="1" applyBorder="1" applyAlignment="1" applyProtection="1">
      <alignment horizontal="center" vertical="center"/>
      <protection/>
    </xf>
    <xf numFmtId="189" fontId="18" fillId="0" borderId="22" xfId="0" applyNumberFormat="1" applyFont="1" applyFill="1" applyBorder="1" applyAlignment="1" applyProtection="1">
      <alignment horizontal="center"/>
      <protection locked="0"/>
    </xf>
    <xf numFmtId="189" fontId="18" fillId="0" borderId="19" xfId="0" applyNumberFormat="1" applyFont="1" applyFill="1" applyBorder="1" applyAlignment="1" applyProtection="1">
      <alignment horizontal="center"/>
      <protection locked="0"/>
    </xf>
    <xf numFmtId="189" fontId="18" fillId="0" borderId="28" xfId="0" applyNumberFormat="1" applyFont="1" applyFill="1" applyBorder="1" applyAlignment="1" applyProtection="1">
      <alignment horizontal="center"/>
      <protection locked="0"/>
    </xf>
    <xf numFmtId="189" fontId="18" fillId="36" borderId="24" xfId="0" applyNumberFormat="1" applyFont="1" applyFill="1" applyBorder="1" applyAlignment="1" applyProtection="1">
      <alignment horizontal="center"/>
      <protection/>
    </xf>
    <xf numFmtId="189" fontId="18" fillId="36" borderId="11" xfId="0" applyNumberFormat="1" applyFont="1" applyFill="1" applyBorder="1" applyAlignment="1" applyProtection="1">
      <alignment horizontal="center"/>
      <protection/>
    </xf>
    <xf numFmtId="189" fontId="18" fillId="36" borderId="29" xfId="0" applyNumberFormat="1" applyFont="1" applyFill="1" applyBorder="1" applyAlignment="1" applyProtection="1">
      <alignment horizontal="center"/>
      <protection/>
    </xf>
    <xf numFmtId="190" fontId="18" fillId="0" borderId="24" xfId="0" applyNumberFormat="1" applyFont="1" applyFill="1" applyBorder="1" applyAlignment="1" applyProtection="1">
      <alignment horizontal="center"/>
      <protection locked="0"/>
    </xf>
    <xf numFmtId="190" fontId="18" fillId="0" borderId="11" xfId="0" applyNumberFormat="1" applyFont="1" applyFill="1" applyBorder="1" applyAlignment="1" applyProtection="1">
      <alignment horizontal="center"/>
      <protection locked="0"/>
    </xf>
    <xf numFmtId="190" fontId="18" fillId="0" borderId="29" xfId="0" applyNumberFormat="1" applyFont="1" applyFill="1" applyBorder="1" applyAlignment="1" applyProtection="1">
      <alignment horizontal="center"/>
      <protection locked="0"/>
    </xf>
    <xf numFmtId="190" fontId="18" fillId="0" borderId="22" xfId="0" applyNumberFormat="1" applyFont="1" applyFill="1" applyBorder="1" applyAlignment="1" applyProtection="1">
      <alignment horizontal="center"/>
      <protection locked="0"/>
    </xf>
    <xf numFmtId="190" fontId="18" fillId="0" borderId="19" xfId="0" applyNumberFormat="1" applyFont="1" applyFill="1" applyBorder="1" applyAlignment="1" applyProtection="1">
      <alignment horizontal="center"/>
      <protection locked="0"/>
    </xf>
    <xf numFmtId="190" fontId="18" fillId="0" borderId="28" xfId="0" applyNumberFormat="1" applyFont="1" applyFill="1" applyBorder="1" applyAlignment="1" applyProtection="1">
      <alignment horizontal="center"/>
      <protection locked="0"/>
    </xf>
    <xf numFmtId="0" fontId="5" fillId="0" borderId="24" xfId="0" applyFont="1" applyFill="1" applyBorder="1" applyAlignment="1" applyProtection="1">
      <alignment horizontal="left" wrapText="1"/>
      <protection/>
    </xf>
    <xf numFmtId="0" fontId="5" fillId="0" borderId="11" xfId="0" applyFont="1" applyFill="1" applyBorder="1" applyAlignment="1" applyProtection="1">
      <alignment horizontal="left" wrapText="1"/>
      <protection/>
    </xf>
    <xf numFmtId="0" fontId="5" fillId="0" borderId="29" xfId="0" applyFont="1" applyFill="1" applyBorder="1" applyAlignment="1" applyProtection="1">
      <alignment horizontal="left" wrapText="1"/>
      <protection/>
    </xf>
    <xf numFmtId="0" fontId="4" fillId="0" borderId="24" xfId="0" applyFont="1" applyFill="1" applyBorder="1" applyAlignment="1" applyProtection="1">
      <alignment horizontal="left" wrapText="1"/>
      <protection/>
    </xf>
    <xf numFmtId="0" fontId="4" fillId="0" borderId="11" xfId="0" applyFont="1" applyFill="1" applyBorder="1" applyAlignment="1" applyProtection="1">
      <alignment horizontal="left" wrapText="1"/>
      <protection/>
    </xf>
    <xf numFmtId="0" fontId="7" fillId="0" borderId="11" xfId="0" applyNumberFormat="1" applyFont="1" applyFill="1" applyBorder="1" applyAlignment="1" applyProtection="1">
      <alignment/>
      <protection/>
    </xf>
    <xf numFmtId="0" fontId="7" fillId="0" borderId="29" xfId="0" applyNumberFormat="1" applyFont="1" applyFill="1" applyBorder="1" applyAlignment="1" applyProtection="1">
      <alignment/>
      <protection/>
    </xf>
    <xf numFmtId="0" fontId="5" fillId="0" borderId="22" xfId="0" applyFont="1" applyFill="1" applyBorder="1" applyAlignment="1" applyProtection="1">
      <alignment horizontal="left" wrapText="1"/>
      <protection/>
    </xf>
    <xf numFmtId="0" fontId="5" fillId="0" borderId="19" xfId="0" applyFont="1" applyFill="1" applyBorder="1" applyAlignment="1" applyProtection="1">
      <alignment horizontal="left" wrapText="1"/>
      <protection/>
    </xf>
    <xf numFmtId="0" fontId="5" fillId="0" borderId="28" xfId="0" applyFont="1" applyFill="1" applyBorder="1" applyAlignment="1" applyProtection="1">
      <alignment horizontal="left" wrapText="1"/>
      <protection/>
    </xf>
    <xf numFmtId="0" fontId="19" fillId="0" borderId="0" xfId="0" applyFont="1" applyFill="1" applyAlignment="1" applyProtection="1">
      <alignment horizontal="center" vertical="top"/>
      <protection/>
    </xf>
    <xf numFmtId="0" fontId="13" fillId="34" borderId="0" xfId="0" applyFont="1" applyFill="1" applyAlignment="1" applyProtection="1">
      <alignment/>
      <protection/>
    </xf>
    <xf numFmtId="0" fontId="4" fillId="34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 horizontal="right" vertical="top" wrapText="1"/>
      <protection/>
    </xf>
    <xf numFmtId="0" fontId="0" fillId="0" borderId="0" xfId="0" applyFont="1" applyAlignment="1">
      <alignment horizontal="right"/>
    </xf>
    <xf numFmtId="0" fontId="5" fillId="0" borderId="0" xfId="0" applyFont="1" applyFill="1" applyAlignment="1" applyProtection="1">
      <alignment horizontal="right" wrapText="1"/>
      <protection/>
    </xf>
    <xf numFmtId="0" fontId="0" fillId="0" borderId="0" xfId="0" applyFont="1" applyAlignment="1">
      <alignment horizontal="right" wrapText="1"/>
    </xf>
    <xf numFmtId="0" fontId="5" fillId="0" borderId="0" xfId="0" applyFont="1" applyFill="1" applyAlignment="1" applyProtection="1">
      <alignment horizontal="center"/>
      <protection/>
    </xf>
    <xf numFmtId="0" fontId="5" fillId="33" borderId="10" xfId="0" applyFont="1" applyFill="1" applyBorder="1" applyAlignment="1" applyProtection="1">
      <alignment horizontal="left"/>
      <protection/>
    </xf>
    <xf numFmtId="0" fontId="0" fillId="0" borderId="10" xfId="0" applyFont="1" applyBorder="1" applyAlignment="1" applyProtection="1">
      <alignment horizontal="left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49" fontId="5" fillId="33" borderId="10" xfId="0" applyNumberFormat="1" applyFont="1" applyFill="1" applyBorder="1" applyAlignment="1" applyProtection="1">
      <alignment horizontal="center" vertical="center"/>
      <protection locked="0"/>
    </xf>
    <xf numFmtId="0" fontId="5" fillId="33" borderId="10" xfId="0" applyFont="1" applyFill="1" applyBorder="1" applyAlignment="1" applyProtection="1">
      <alignment horizontal="left"/>
      <protection locked="0"/>
    </xf>
    <xf numFmtId="0" fontId="0" fillId="0" borderId="10" xfId="0" applyFont="1" applyBorder="1" applyAlignment="1" applyProtection="1">
      <alignment horizontal="left"/>
      <protection locked="0"/>
    </xf>
    <xf numFmtId="0" fontId="7" fillId="33" borderId="10" xfId="0" applyFont="1" applyFill="1" applyBorder="1" applyAlignment="1" applyProtection="1">
      <alignment horizontal="left" vertical="top" wrapText="1"/>
      <protection locked="0"/>
    </xf>
    <xf numFmtId="0" fontId="20" fillId="0" borderId="10" xfId="0" applyFont="1" applyBorder="1" applyAlignment="1" applyProtection="1">
      <alignment/>
      <protection locked="0"/>
    </xf>
    <xf numFmtId="0" fontId="5" fillId="0" borderId="22" xfId="0" applyFont="1" applyFill="1" applyBorder="1" applyAlignment="1" applyProtection="1">
      <alignment horizontal="left"/>
      <protection/>
    </xf>
    <xf numFmtId="0" fontId="5" fillId="0" borderId="19" xfId="0" applyFont="1" applyFill="1" applyBorder="1" applyAlignment="1" applyProtection="1">
      <alignment horizontal="left"/>
      <protection/>
    </xf>
    <xf numFmtId="0" fontId="5" fillId="0" borderId="28" xfId="0" applyFont="1" applyFill="1" applyBorder="1" applyAlignment="1" applyProtection="1">
      <alignment horizontal="left"/>
      <protection/>
    </xf>
    <xf numFmtId="0" fontId="5" fillId="0" borderId="21" xfId="0" applyFont="1" applyFill="1" applyBorder="1" applyAlignment="1" applyProtection="1">
      <alignment horizontal="left"/>
      <protection/>
    </xf>
    <xf numFmtId="0" fontId="5" fillId="0" borderId="25" xfId="0" applyFont="1" applyFill="1" applyBorder="1" applyAlignment="1" applyProtection="1">
      <alignment horizontal="left"/>
      <protection/>
    </xf>
    <xf numFmtId="0" fontId="5" fillId="0" borderId="26" xfId="0" applyFont="1" applyFill="1" applyBorder="1" applyAlignment="1" applyProtection="1">
      <alignment horizontal="left"/>
      <protection/>
    </xf>
    <xf numFmtId="0" fontId="5" fillId="0" borderId="21" xfId="0" applyFont="1" applyFill="1" applyBorder="1" applyAlignment="1" applyProtection="1">
      <alignment horizontal="left" wrapText="1"/>
      <protection/>
    </xf>
    <xf numFmtId="189" fontId="18" fillId="0" borderId="24" xfId="0" applyNumberFormat="1" applyFont="1" applyFill="1" applyBorder="1" applyAlignment="1" applyProtection="1">
      <alignment horizontal="center"/>
      <protection locked="0"/>
    </xf>
    <xf numFmtId="189" fontId="18" fillId="0" borderId="11" xfId="0" applyNumberFormat="1" applyFont="1" applyFill="1" applyBorder="1" applyAlignment="1" applyProtection="1">
      <alignment horizontal="center"/>
      <protection locked="0"/>
    </xf>
    <xf numFmtId="189" fontId="18" fillId="0" borderId="29" xfId="0" applyNumberFormat="1" applyFont="1" applyFill="1" applyBorder="1" applyAlignment="1" applyProtection="1">
      <alignment horizontal="center"/>
      <protection locked="0"/>
    </xf>
    <xf numFmtId="189" fontId="18" fillId="0" borderId="25" xfId="0" applyNumberFormat="1" applyFont="1" applyFill="1" applyBorder="1" applyAlignment="1" applyProtection="1">
      <alignment horizontal="center"/>
      <protection/>
    </xf>
    <xf numFmtId="0" fontId="5" fillId="0" borderId="24" xfId="0" applyFont="1" applyFill="1" applyBorder="1" applyAlignment="1" applyProtection="1">
      <alignment horizontal="left"/>
      <protection/>
    </xf>
    <xf numFmtId="0" fontId="5" fillId="0" borderId="11" xfId="0" applyFont="1" applyFill="1" applyBorder="1" applyAlignment="1" applyProtection="1">
      <alignment horizontal="left"/>
      <protection/>
    </xf>
    <xf numFmtId="0" fontId="5" fillId="0" borderId="29" xfId="0" applyFont="1" applyFill="1" applyBorder="1" applyAlignment="1" applyProtection="1">
      <alignment horizontal="left"/>
      <protection/>
    </xf>
    <xf numFmtId="190" fontId="18" fillId="36" borderId="24" xfId="0" applyNumberFormat="1" applyFont="1" applyFill="1" applyBorder="1" applyAlignment="1" applyProtection="1">
      <alignment horizontal="center"/>
      <protection/>
    </xf>
    <xf numFmtId="190" fontId="18" fillId="36" borderId="11" xfId="0" applyNumberFormat="1" applyFont="1" applyFill="1" applyBorder="1" applyAlignment="1" applyProtection="1">
      <alignment horizontal="center"/>
      <protection/>
    </xf>
    <xf numFmtId="190" fontId="18" fillId="36" borderId="29" xfId="0" applyNumberFormat="1" applyFont="1" applyFill="1" applyBorder="1" applyAlignment="1" applyProtection="1">
      <alignment horizontal="center"/>
      <protection/>
    </xf>
    <xf numFmtId="189" fontId="18" fillId="0" borderId="21" xfId="0" applyNumberFormat="1" applyFont="1" applyFill="1" applyBorder="1" applyAlignment="1" applyProtection="1">
      <alignment horizontal="center"/>
      <protection/>
    </xf>
    <xf numFmtId="189" fontId="18" fillId="0" borderId="26" xfId="0" applyNumberFormat="1" applyFont="1" applyFill="1" applyBorder="1" applyAlignment="1" applyProtection="1">
      <alignment horizontal="center"/>
      <protection/>
    </xf>
    <xf numFmtId="0" fontId="5" fillId="33" borderId="24" xfId="0" applyFont="1" applyFill="1" applyBorder="1" applyAlignment="1" applyProtection="1">
      <alignment horizontal="left" vertical="center" wrapText="1"/>
      <protection/>
    </xf>
    <xf numFmtId="0" fontId="5" fillId="33" borderId="11" xfId="0" applyFont="1" applyFill="1" applyBorder="1" applyAlignment="1" applyProtection="1">
      <alignment horizontal="left" vertical="center" wrapText="1"/>
      <protection/>
    </xf>
    <xf numFmtId="0" fontId="0" fillId="0" borderId="11" xfId="0" applyFont="1" applyBorder="1" applyAlignment="1" applyProtection="1">
      <alignment horizontal="left"/>
      <protection/>
    </xf>
    <xf numFmtId="0" fontId="0" fillId="0" borderId="29" xfId="0" applyFont="1" applyBorder="1" applyAlignment="1" applyProtection="1">
      <alignment horizontal="left"/>
      <protection/>
    </xf>
    <xf numFmtId="0" fontId="10" fillId="0" borderId="0" xfId="0" applyFont="1" applyFill="1" applyBorder="1" applyAlignment="1" applyProtection="1">
      <alignment horizontal="center" vertical="top"/>
      <protection/>
    </xf>
    <xf numFmtId="189" fontId="18" fillId="36" borderId="21" xfId="0" applyNumberFormat="1" applyFont="1" applyFill="1" applyBorder="1" applyAlignment="1" applyProtection="1">
      <alignment horizontal="center"/>
      <protection/>
    </xf>
    <xf numFmtId="189" fontId="18" fillId="36" borderId="25" xfId="0" applyNumberFormat="1" applyFont="1" applyFill="1" applyBorder="1" applyAlignment="1" applyProtection="1">
      <alignment horizontal="center"/>
      <protection/>
    </xf>
    <xf numFmtId="189" fontId="18" fillId="36" borderId="26" xfId="0" applyNumberFormat="1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 locked="0"/>
    </xf>
    <xf numFmtId="0" fontId="9" fillId="0" borderId="25" xfId="0" applyFont="1" applyFill="1" applyBorder="1" applyAlignment="1" applyProtection="1">
      <alignment horizontal="center" vertical="top"/>
      <protection/>
    </xf>
    <xf numFmtId="0" fontId="9" fillId="0" borderId="0" xfId="0" applyFont="1" applyFill="1" applyBorder="1" applyAlignment="1" applyProtection="1">
      <alignment horizontal="center" vertical="top"/>
      <protection/>
    </xf>
    <xf numFmtId="0" fontId="5" fillId="33" borderId="19" xfId="0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horizontal="right"/>
      <protection/>
    </xf>
    <xf numFmtId="0" fontId="5" fillId="0" borderId="25" xfId="0" applyFont="1" applyFill="1" applyBorder="1" applyAlignment="1" applyProtection="1">
      <alignment horizontal="left" wrapText="1"/>
      <protection/>
    </xf>
    <xf numFmtId="0" fontId="5" fillId="0" borderId="26" xfId="0" applyFont="1" applyFill="1" applyBorder="1" applyAlignment="1" applyProtection="1">
      <alignment horizontal="left" wrapText="1"/>
      <protection/>
    </xf>
    <xf numFmtId="0" fontId="5" fillId="33" borderId="21" xfId="0" applyFont="1" applyFill="1" applyBorder="1" applyAlignment="1" applyProtection="1">
      <alignment horizontal="left" vertical="center" wrapText="1" indent="1"/>
      <protection/>
    </xf>
    <xf numFmtId="0" fontId="5" fillId="33" borderId="25" xfId="0" applyFont="1" applyFill="1" applyBorder="1" applyAlignment="1" applyProtection="1">
      <alignment horizontal="left" vertical="center" wrapText="1" indent="1"/>
      <protection/>
    </xf>
    <xf numFmtId="0" fontId="0" fillId="0" borderId="25" xfId="0" applyFont="1" applyBorder="1" applyAlignment="1" applyProtection="1">
      <alignment horizontal="left"/>
      <protection/>
    </xf>
    <xf numFmtId="0" fontId="5" fillId="33" borderId="24" xfId="0" applyFont="1" applyFill="1" applyBorder="1" applyAlignment="1" applyProtection="1">
      <alignment horizontal="left" vertical="center" wrapText="1" indent="1"/>
      <protection/>
    </xf>
    <xf numFmtId="0" fontId="5" fillId="33" borderId="11" xfId="0" applyFont="1" applyFill="1" applyBorder="1" applyAlignment="1" applyProtection="1">
      <alignment horizontal="left" vertical="center" wrapText="1" indent="1"/>
      <protection/>
    </xf>
    <xf numFmtId="0" fontId="5" fillId="33" borderId="22" xfId="0" applyFont="1" applyFill="1" applyBorder="1" applyAlignment="1" applyProtection="1">
      <alignment horizontal="left" vertical="center" wrapText="1" indent="1"/>
      <protection/>
    </xf>
    <xf numFmtId="0" fontId="5" fillId="33" borderId="19" xfId="0" applyFont="1" applyFill="1" applyBorder="1" applyAlignment="1" applyProtection="1">
      <alignment horizontal="left" vertical="center" wrapText="1" indent="1"/>
      <protection/>
    </xf>
    <xf numFmtId="0" fontId="0" fillId="0" borderId="19" xfId="0" applyFont="1" applyBorder="1" applyAlignment="1" applyProtection="1">
      <alignment horizontal="left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left" wrapText="1"/>
      <protection/>
    </xf>
    <xf numFmtId="0" fontId="0" fillId="0" borderId="29" xfId="0" applyFont="1" applyBorder="1" applyAlignment="1" applyProtection="1">
      <alignment horizontal="left" wrapText="1"/>
      <protection/>
    </xf>
    <xf numFmtId="0" fontId="5" fillId="0" borderId="24" xfId="0" applyFont="1" applyFill="1" applyBorder="1" applyAlignment="1" applyProtection="1">
      <alignment horizontal="left" vertical="center" wrapText="1"/>
      <protection/>
    </xf>
    <xf numFmtId="0" fontId="5" fillId="0" borderId="11" xfId="0" applyFont="1" applyFill="1" applyBorder="1" applyAlignment="1" applyProtection="1">
      <alignment horizontal="left" vertical="center" wrapText="1"/>
      <protection/>
    </xf>
    <xf numFmtId="0" fontId="0" fillId="0" borderId="11" xfId="0" applyFont="1" applyFill="1" applyBorder="1" applyAlignment="1" applyProtection="1">
      <alignment horizontal="left"/>
      <protection/>
    </xf>
    <xf numFmtId="0" fontId="0" fillId="0" borderId="29" xfId="0" applyFont="1" applyFill="1" applyBorder="1" applyAlignment="1" applyProtection="1">
      <alignment horizontal="left"/>
      <protection/>
    </xf>
    <xf numFmtId="0" fontId="5" fillId="33" borderId="10" xfId="0" applyFont="1" applyFill="1" applyBorder="1" applyAlignment="1" applyProtection="1">
      <alignment vertical="top"/>
      <protection/>
    </xf>
    <xf numFmtId="0" fontId="0" fillId="0" borderId="10" xfId="0" applyFont="1" applyBorder="1" applyAlignment="1" applyProtection="1">
      <alignment vertical="top"/>
      <protection/>
    </xf>
    <xf numFmtId="0" fontId="5" fillId="33" borderId="10" xfId="0" applyFont="1" applyFill="1" applyBorder="1" applyAlignment="1" applyProtection="1">
      <alignment horizontal="left" vertical="top" wrapText="1"/>
      <protection locked="0"/>
    </xf>
    <xf numFmtId="0" fontId="0" fillId="0" borderId="10" xfId="0" applyFont="1" applyBorder="1" applyAlignment="1" applyProtection="1">
      <alignment vertical="top"/>
      <protection locked="0"/>
    </xf>
    <xf numFmtId="0" fontId="5" fillId="33" borderId="10" xfId="0" applyFont="1" applyFill="1" applyBorder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0" fillId="33" borderId="27" xfId="0" applyFont="1" applyFill="1" applyBorder="1" applyAlignment="1" applyProtection="1">
      <alignment/>
      <protection/>
    </xf>
    <xf numFmtId="0" fontId="5" fillId="33" borderId="29" xfId="0" applyFont="1" applyFill="1" applyBorder="1" applyAlignment="1" applyProtection="1">
      <alignment horizontal="left" vertical="center" indent="1"/>
      <protection/>
    </xf>
    <xf numFmtId="0" fontId="5" fillId="33" borderId="10" xfId="0" applyFont="1" applyFill="1" applyBorder="1" applyAlignment="1" applyProtection="1">
      <alignment horizontal="left" vertical="center" indent="1"/>
      <protection/>
    </xf>
    <xf numFmtId="49" fontId="5" fillId="33" borderId="0" xfId="0" applyNumberFormat="1" applyFont="1" applyFill="1" applyBorder="1" applyAlignment="1" applyProtection="1">
      <alignment/>
      <protection/>
    </xf>
    <xf numFmtId="0" fontId="5" fillId="33" borderId="11" xfId="0" applyFont="1" applyFill="1" applyBorder="1" applyAlignment="1" applyProtection="1">
      <alignment horizontal="left" vertical="center" indent="1"/>
      <protection/>
    </xf>
    <xf numFmtId="49" fontId="5" fillId="33" borderId="24" xfId="0" applyNumberFormat="1" applyFont="1" applyFill="1" applyBorder="1" applyAlignment="1" applyProtection="1">
      <alignment horizontal="center" vertical="center"/>
      <protection locked="0"/>
    </xf>
    <xf numFmtId="49" fontId="5" fillId="33" borderId="11" xfId="0" applyNumberFormat="1" applyFont="1" applyFill="1" applyBorder="1" applyAlignment="1" applyProtection="1">
      <alignment horizontal="center" vertical="center"/>
      <protection locked="0"/>
    </xf>
    <xf numFmtId="49" fontId="5" fillId="33" borderId="29" xfId="0" applyNumberFormat="1" applyFont="1" applyFill="1" applyBorder="1" applyAlignment="1" applyProtection="1">
      <alignment horizontal="center" vertical="center"/>
      <protection locked="0"/>
    </xf>
  </cellXfs>
  <cellStyles count="53">
    <cellStyle name="Normal" xfId="0"/>
    <cellStyle name="RowLevel_0" xfId="1"/>
    <cellStyle name="RowLevel_1" xfId="3"/>
    <cellStyle name="RowLevel_2" xfId="5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5-ф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CFR_708_4\BUFFER\Work\&#1041;&#1077;&#1083;%20&#1046;&#1044;%20(&#1041;&#1102;&#1076;&#1078;&#1077;&#1090;&#1080;&#1088;&#1086;&#1074;&#1072;&#1085;&#1080;&#1077;%20&#1080;%20&#1050;&#1086;&#1085;&#1089;&#1086;&#1083;&#1080;&#1076;&#1072;&#1094;&#1080;&#1103;)\&#1056;&#1077;&#1072;&#1083;&#1080;&#1079;&#1072;&#1094;&#1080;&#1103;\2005\&#1041;&#1072;&#1083;&#1072;&#1085;&#1089;-2005%20v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Баланс"/>
      <sheetName val="Ф2"/>
      <sheetName val="Ф3"/>
      <sheetName val="Ф4"/>
      <sheetName val="Ф5"/>
      <sheetName val="Ф6"/>
      <sheetName val="Чистые активы"/>
      <sheetName val="ФинАнализ-1"/>
      <sheetName val="ФинАнализ-2"/>
      <sheetName val="ФинАнализ-3"/>
      <sheetName val="ФинАнализ-4"/>
      <sheetName val="Инструкция"/>
    </sheetNames>
    <sheetDataSet>
      <sheetData sheetId="0">
        <row r="7">
          <cell r="I7">
            <v>38718</v>
          </cell>
        </row>
        <row r="12">
          <cell r="D12" t="str">
            <v>ЗАО "КВАНТ"</v>
          </cell>
          <cell r="L12">
            <v>100876557</v>
          </cell>
        </row>
        <row r="14">
          <cell r="L14">
            <v>100876557</v>
          </cell>
        </row>
        <row r="15">
          <cell r="E15" t="str">
            <v>Производственно-торговая</v>
          </cell>
          <cell r="L15" t="str">
            <v>24669, 51650, 72200</v>
          </cell>
        </row>
        <row r="16">
          <cell r="H16" t="str">
            <v>Закрытое акционерное общество</v>
          </cell>
          <cell r="L16">
            <v>1132</v>
          </cell>
          <cell r="N16">
            <v>220</v>
          </cell>
        </row>
        <row r="17">
          <cell r="E17" t="str">
            <v>Юридические лица без ведомственной подчиненности</v>
          </cell>
          <cell r="L17">
            <v>99000</v>
          </cell>
        </row>
        <row r="18">
          <cell r="F18" t="str">
            <v>млн. руб.              </v>
          </cell>
        </row>
        <row r="20">
          <cell r="C20" t="str">
            <v>220000 Минск, ул. ……….., 7</v>
          </cell>
        </row>
        <row r="28">
          <cell r="J28">
            <v>1000000</v>
          </cell>
        </row>
        <row r="29">
          <cell r="E29" t="str">
            <v>руб.</v>
          </cell>
        </row>
        <row r="30">
          <cell r="E30" t="str">
            <v>тыс. руб.</v>
          </cell>
        </row>
        <row r="31">
          <cell r="E31" t="str">
            <v>млн. руб.              </v>
          </cell>
        </row>
      </sheetData>
      <sheetData sheetId="1">
        <row r="6">
          <cell r="F6">
            <v>739.376</v>
          </cell>
          <cell r="G6">
            <v>2929.066</v>
          </cell>
        </row>
        <row r="7">
          <cell r="F7">
            <v>1080.182</v>
          </cell>
          <cell r="G7">
            <v>661.343</v>
          </cell>
        </row>
        <row r="8">
          <cell r="F8">
            <v>0</v>
          </cell>
          <cell r="G8">
            <v>0</v>
          </cell>
        </row>
        <row r="9">
          <cell r="F9">
            <v>0</v>
          </cell>
          <cell r="G9">
            <v>0</v>
          </cell>
        </row>
        <row r="10">
          <cell r="F10">
            <v>0</v>
          </cell>
          <cell r="G10">
            <v>0</v>
          </cell>
        </row>
        <row r="11">
          <cell r="F11">
            <v>1819.558</v>
          </cell>
          <cell r="G11">
            <v>3590.4089999999997</v>
          </cell>
        </row>
        <row r="13">
          <cell r="F13">
            <v>5502.132</v>
          </cell>
          <cell r="G13">
            <v>1275.736</v>
          </cell>
        </row>
        <row r="15">
          <cell r="F15">
            <v>5502.132</v>
          </cell>
          <cell r="G15">
            <v>1275.736</v>
          </cell>
        </row>
        <row r="16">
          <cell r="F16">
            <v>0</v>
          </cell>
          <cell r="G16">
            <v>0</v>
          </cell>
        </row>
        <row r="17">
          <cell r="F17">
            <v>0</v>
          </cell>
          <cell r="G17">
            <v>0</v>
          </cell>
        </row>
        <row r="18">
          <cell r="F18">
            <v>0</v>
          </cell>
          <cell r="G18">
            <v>0</v>
          </cell>
        </row>
        <row r="19">
          <cell r="F19">
            <v>1072.606</v>
          </cell>
          <cell r="G19">
            <v>985.472</v>
          </cell>
        </row>
        <row r="20">
          <cell r="F20">
            <v>0</v>
          </cell>
          <cell r="G20">
            <v>0</v>
          </cell>
        </row>
        <row r="21">
          <cell r="F21">
            <v>0</v>
          </cell>
          <cell r="G21">
            <v>0</v>
          </cell>
        </row>
        <row r="22">
          <cell r="F22">
            <v>0</v>
          </cell>
          <cell r="G22">
            <v>0</v>
          </cell>
        </row>
        <row r="24">
          <cell r="F24">
            <v>0</v>
          </cell>
          <cell r="G24">
            <v>0</v>
          </cell>
        </row>
        <row r="25">
          <cell r="F25">
            <v>0</v>
          </cell>
          <cell r="G25">
            <v>0</v>
          </cell>
        </row>
        <row r="26">
          <cell r="F26">
            <v>0</v>
          </cell>
          <cell r="G26">
            <v>0</v>
          </cell>
        </row>
        <row r="27">
          <cell r="F27">
            <v>0</v>
          </cell>
          <cell r="G27">
            <v>0</v>
          </cell>
          <cell r="I27">
            <v>0</v>
          </cell>
          <cell r="J27">
            <v>0</v>
          </cell>
        </row>
        <row r="28">
          <cell r="F28">
            <v>0</v>
          </cell>
          <cell r="G28">
            <v>0</v>
          </cell>
        </row>
        <row r="29">
          <cell r="F29">
            <v>4293.588</v>
          </cell>
          <cell r="G29">
            <v>4390.803</v>
          </cell>
          <cell r="I29">
            <v>0</v>
          </cell>
          <cell r="J29">
            <v>0</v>
          </cell>
        </row>
        <row r="30">
          <cell r="F30">
            <v>0</v>
          </cell>
          <cell r="G30">
            <v>0</v>
          </cell>
        </row>
        <row r="31">
          <cell r="F31">
            <v>10868.326</v>
          </cell>
          <cell r="G31">
            <v>6652.011</v>
          </cell>
        </row>
        <row r="32">
          <cell r="F32">
            <v>12687.883999999998</v>
          </cell>
          <cell r="G32">
            <v>10242.42</v>
          </cell>
        </row>
        <row r="37">
          <cell r="F37">
            <v>1800</v>
          </cell>
          <cell r="G37">
            <v>1800</v>
          </cell>
        </row>
        <row r="38">
          <cell r="F38">
            <v>0</v>
          </cell>
          <cell r="G38">
            <v>0</v>
          </cell>
        </row>
        <row r="39">
          <cell r="F39">
            <v>14.75</v>
          </cell>
          <cell r="G39">
            <v>14.75</v>
          </cell>
        </row>
        <row r="40">
          <cell r="F40">
            <v>325.233</v>
          </cell>
          <cell r="G40">
            <v>605.233</v>
          </cell>
        </row>
        <row r="41">
          <cell r="F41">
            <v>1694.725</v>
          </cell>
          <cell r="G41">
            <v>2362.397</v>
          </cell>
        </row>
        <row r="42">
          <cell r="F42">
            <v>0</v>
          </cell>
          <cell r="G42">
            <v>0</v>
          </cell>
        </row>
        <row r="43">
          <cell r="F43">
            <v>0</v>
          </cell>
          <cell r="G43">
            <v>0</v>
          </cell>
        </row>
        <row r="44">
          <cell r="F44">
            <v>3834.7079999999996</v>
          </cell>
          <cell r="G44">
            <v>4782.38</v>
          </cell>
        </row>
        <row r="46">
          <cell r="F46">
            <v>0</v>
          </cell>
          <cell r="G46">
            <v>0</v>
          </cell>
        </row>
        <row r="47">
          <cell r="F47">
            <v>-208.998</v>
          </cell>
          <cell r="G47">
            <v>-162.063</v>
          </cell>
        </row>
        <row r="48">
          <cell r="F48">
            <v>0</v>
          </cell>
          <cell r="G48">
            <v>0</v>
          </cell>
        </row>
        <row r="49">
          <cell r="F49">
            <v>0</v>
          </cell>
          <cell r="G49">
            <v>0</v>
          </cell>
        </row>
        <row r="50">
          <cell r="F50">
            <v>0</v>
          </cell>
          <cell r="G50">
            <v>0</v>
          </cell>
        </row>
        <row r="51">
          <cell r="F51">
            <v>0</v>
          </cell>
          <cell r="G51">
            <v>0</v>
          </cell>
        </row>
        <row r="52">
          <cell r="F52">
            <v>-208.998</v>
          </cell>
          <cell r="G52">
            <v>-162.063</v>
          </cell>
        </row>
        <row r="54">
          <cell r="F54">
            <v>0</v>
          </cell>
          <cell r="G54">
            <v>0</v>
          </cell>
        </row>
        <row r="55">
          <cell r="F55">
            <v>0</v>
          </cell>
          <cell r="G55">
            <v>0</v>
          </cell>
        </row>
        <row r="56">
          <cell r="F56">
            <v>9062.175000000001</v>
          </cell>
          <cell r="G56">
            <v>5622.1054</v>
          </cell>
        </row>
        <row r="58">
          <cell r="F58">
            <v>6440.032</v>
          </cell>
          <cell r="G58">
            <v>4016.573</v>
          </cell>
        </row>
        <row r="59">
          <cell r="F59">
            <v>1603.909</v>
          </cell>
          <cell r="G59">
            <v>304.993</v>
          </cell>
        </row>
        <row r="60">
          <cell r="F60">
            <v>56.837</v>
          </cell>
          <cell r="G60">
            <v>56.837</v>
          </cell>
        </row>
        <row r="61">
          <cell r="F61">
            <v>588.798</v>
          </cell>
          <cell r="G61">
            <v>1147.4027</v>
          </cell>
        </row>
        <row r="62">
          <cell r="F62">
            <v>372.599</v>
          </cell>
          <cell r="G62">
            <v>96.2997</v>
          </cell>
        </row>
        <row r="63">
          <cell r="F63">
            <v>0</v>
          </cell>
          <cell r="G63">
            <v>0</v>
          </cell>
        </row>
        <row r="64">
          <cell r="F64">
            <v>0</v>
          </cell>
          <cell r="G64">
            <v>0</v>
          </cell>
        </row>
        <row r="65">
          <cell r="F65">
            <v>0</v>
          </cell>
          <cell r="G65">
            <v>0</v>
          </cell>
        </row>
        <row r="66">
          <cell r="F66">
            <v>9062.175000000001</v>
          </cell>
          <cell r="G66">
            <v>5622.1054</v>
          </cell>
        </row>
        <row r="67">
          <cell r="F67">
            <v>12687.885</v>
          </cell>
          <cell r="G67">
            <v>10242.4224</v>
          </cell>
        </row>
        <row r="75">
          <cell r="F75">
            <v>0.719</v>
          </cell>
        </row>
        <row r="79">
          <cell r="F79">
            <v>143.043</v>
          </cell>
        </row>
        <row r="82">
          <cell r="F82">
            <v>1106.157</v>
          </cell>
        </row>
        <row r="85">
          <cell r="F85" t="str">
            <v>Иванов И.И.</v>
          </cell>
        </row>
        <row r="86">
          <cell r="F86" t="str">
            <v>Петрова П.П.</v>
          </cell>
        </row>
      </sheetData>
      <sheetData sheetId="2">
        <row r="2">
          <cell r="Q2" t="str">
            <v>Приложение 2</v>
          </cell>
        </row>
        <row r="3">
          <cell r="K3" t="str">
            <v>к постановлению Министерства финансов Республики Беларусь 17.02.2004 № 16 
(в редакции постановления Министерства финансов Республики Беларусь 31.03.2005 г. № 40)</v>
          </cell>
        </row>
        <row r="4">
          <cell r="Q4" t="str">
            <v>Для промежуточной и годовой бухгалтерской отчетности</v>
          </cell>
        </row>
        <row r="6">
          <cell r="C6" t="str">
            <v>ОТЧЕТ О ПРИБЫЛЯХ И УБЫТКАХ</v>
          </cell>
        </row>
        <row r="7">
          <cell r="H7" t="str">
            <v>с</v>
          </cell>
          <cell r="I7" t="str">
            <v>1 января 2005 г.</v>
          </cell>
          <cell r="J7" t="str">
            <v>по</v>
          </cell>
          <cell r="K7">
            <v>38717</v>
          </cell>
        </row>
        <row r="8">
          <cell r="N8" t="str">
            <v>Коды</v>
          </cell>
        </row>
        <row r="9">
          <cell r="M9" t="str">
            <v>Форма № 2 по ОКУД</v>
          </cell>
          <cell r="N9">
            <v>502072</v>
          </cell>
        </row>
        <row r="10">
          <cell r="M10" t="str">
            <v>Дата (год, месяц, число)</v>
          </cell>
          <cell r="N10" t="str">
            <v>06</v>
          </cell>
          <cell r="O10">
            <v>1</v>
          </cell>
          <cell r="Q10">
            <v>1</v>
          </cell>
        </row>
        <row r="11">
          <cell r="C11" t="str">
            <v>Организация</v>
          </cell>
          <cell r="E11" t="str">
            <v>ЗАО "КВАНТ"</v>
          </cell>
          <cell r="M11" t="str">
            <v>по ОКЮЛП</v>
          </cell>
          <cell r="N11">
            <v>100876557</v>
          </cell>
        </row>
        <row r="12">
          <cell r="C12" t="str">
            <v>Учетный номер плательщика</v>
          </cell>
          <cell r="H12">
            <v>0</v>
          </cell>
          <cell r="M12" t="str">
            <v>УНП</v>
          </cell>
          <cell r="N12">
            <v>100876557</v>
          </cell>
        </row>
        <row r="13">
          <cell r="C13" t="str">
            <v>Вид деятельности</v>
          </cell>
          <cell r="F13" t="str">
            <v>Производственно-торговая</v>
          </cell>
          <cell r="M13" t="str">
            <v>по ОКЭД</v>
          </cell>
          <cell r="N13" t="str">
            <v>24669, 51650, 72200</v>
          </cell>
        </row>
        <row r="14">
          <cell r="C14" t="str">
            <v>Организационно-правовая форма</v>
          </cell>
          <cell r="I14" t="str">
            <v>Закрытое акционерное общество</v>
          </cell>
          <cell r="M14" t="str">
            <v>по ОКОПФ</v>
          </cell>
          <cell r="N14">
            <v>1132</v>
          </cell>
          <cell r="P14">
            <v>220</v>
          </cell>
        </row>
        <row r="15">
          <cell r="C15" t="str">
            <v>Орган управления</v>
          </cell>
          <cell r="F15" t="str">
            <v>Юридические лица без ведомственной подчиненности</v>
          </cell>
          <cell r="M15" t="str">
            <v>по СООУ</v>
          </cell>
          <cell r="N15">
            <v>99000</v>
          </cell>
        </row>
        <row r="16">
          <cell r="C16" t="str">
            <v>Единица измерения</v>
          </cell>
          <cell r="G16" t="str">
            <v>млн. руб.              </v>
          </cell>
          <cell r="M16" t="str">
            <v>по ОКЕИ</v>
          </cell>
          <cell r="N16">
            <v>408</v>
          </cell>
        </row>
        <row r="17">
          <cell r="C17" t="str">
            <v>Адрес</v>
          </cell>
          <cell r="D17" t="str">
            <v>220000 Минск, ул. ……….., 7</v>
          </cell>
        </row>
        <row r="19">
          <cell r="C19" t="str">
            <v>Наименование показателя</v>
          </cell>
          <cell r="L19" t="str">
            <v>Код стр.</v>
          </cell>
          <cell r="M19" t="str">
            <v>За отчетный период</v>
          </cell>
          <cell r="N19" t="str">
            <v>За аналогичный период прошлого года</v>
          </cell>
        </row>
        <row r="20">
          <cell r="C20">
            <v>1</v>
          </cell>
          <cell r="L20">
            <v>2</v>
          </cell>
          <cell r="M20">
            <v>3</v>
          </cell>
          <cell r="N20">
            <v>4</v>
          </cell>
        </row>
        <row r="21">
          <cell r="C21" t="str">
            <v>I. ДОХОДЫ И РАСХОДЫ ПО ВИДАМ ДЕЯТЕЛЬНОСТИ</v>
          </cell>
        </row>
        <row r="22">
          <cell r="C22" t="str">
            <v>Выручка от реализации товаров, продукции, работ, услуг </v>
          </cell>
          <cell r="L22">
            <v>10</v>
          </cell>
          <cell r="M22">
            <v>39907</v>
          </cell>
          <cell r="N22">
            <v>15915</v>
          </cell>
        </row>
        <row r="23">
          <cell r="C23" t="str">
            <v>Налоги, включаемые в выручку от реализации товаров, продукции, работ услуг</v>
          </cell>
          <cell r="L23">
            <v>20</v>
          </cell>
          <cell r="M23">
            <v>7547.606</v>
          </cell>
          <cell r="N23">
            <v>3010.002</v>
          </cell>
        </row>
        <row r="24">
          <cell r="C24" t="str">
            <v>Выручка от реализации товаров, продукции, работ, услуг (за минусом НДС, акцизов и иных аналогичных обязательных платежей) (010 - 020)</v>
          </cell>
          <cell r="L24">
            <v>30</v>
          </cell>
          <cell r="M24">
            <v>32359.394</v>
          </cell>
          <cell r="N24">
            <v>12904.998</v>
          </cell>
        </row>
        <row r="25">
          <cell r="C25" t="str">
            <v>в том числе бюджетные субсидии на покрытие разницы в ценах и тарифах</v>
          </cell>
          <cell r="L25">
            <v>31</v>
          </cell>
          <cell r="M25">
            <v>0</v>
          </cell>
          <cell r="N25">
            <v>0</v>
          </cell>
        </row>
        <row r="26">
          <cell r="C26" t="str">
            <v>Себестоимость реализованных товаров, продукции, работ, услуг</v>
          </cell>
          <cell r="L26">
            <v>40</v>
          </cell>
          <cell r="M26">
            <v>31029.297</v>
          </cell>
          <cell r="N26">
            <v>12611</v>
          </cell>
        </row>
        <row r="27">
          <cell r="C27" t="str">
            <v>Управленческие расходы</v>
          </cell>
          <cell r="L27">
            <v>50</v>
          </cell>
          <cell r="M27">
            <v>0</v>
          </cell>
          <cell r="N27">
            <v>0</v>
          </cell>
        </row>
        <row r="28">
          <cell r="C28" t="str">
            <v>Расходы на реализацию</v>
          </cell>
          <cell r="L28">
            <v>60</v>
          </cell>
          <cell r="M28">
            <v>0</v>
          </cell>
          <cell r="N28">
            <v>0</v>
          </cell>
        </row>
        <row r="29">
          <cell r="C29" t="str">
            <v>Прибыль (убыток) от реализации (030-040-050-060)</v>
          </cell>
          <cell r="L29">
            <v>70</v>
          </cell>
          <cell r="M29">
            <v>1330.0970000000016</v>
          </cell>
          <cell r="N29">
            <v>293.9979999999996</v>
          </cell>
        </row>
        <row r="30">
          <cell r="C30" t="str">
            <v>II. ОПЕРАЦИОННЫЕ ДОХОДЫ И РАСХОДЫ</v>
          </cell>
        </row>
        <row r="31">
          <cell r="C31" t="str">
            <v>Операционные доходы</v>
          </cell>
          <cell r="L31">
            <v>80</v>
          </cell>
          <cell r="M31">
            <v>0</v>
          </cell>
          <cell r="N31">
            <v>0</v>
          </cell>
        </row>
        <row r="32">
          <cell r="C32" t="str">
            <v>Налоги, включаемые в операционные доходы</v>
          </cell>
          <cell r="L32">
            <v>90</v>
          </cell>
          <cell r="M32">
            <v>0</v>
          </cell>
          <cell r="N32">
            <v>0</v>
          </cell>
        </row>
        <row r="33">
          <cell r="C33" t="str">
            <v>Операционные доходы (за минусом НДС, иных аналогичных обязательных платежей) (080 - 090)</v>
          </cell>
          <cell r="L33">
            <v>100</v>
          </cell>
          <cell r="M33">
            <v>0</v>
          </cell>
          <cell r="N33">
            <v>0</v>
          </cell>
        </row>
        <row r="34">
          <cell r="C34" t="str">
            <v>в том числе:</v>
          </cell>
        </row>
        <row r="35">
          <cell r="C35" t="str">
            <v>доходы, полученные от продажи активов (кроме ценных бумаг и иностранной валюты)</v>
          </cell>
          <cell r="L35">
            <v>101</v>
          </cell>
          <cell r="M35">
            <v>0</v>
          </cell>
          <cell r="N35">
            <v>0</v>
          </cell>
        </row>
        <row r="36">
          <cell r="C36" t="str">
            <v>доходы от операций с ценными бумагами</v>
          </cell>
          <cell r="L36">
            <v>102</v>
          </cell>
          <cell r="M36">
            <v>0</v>
          </cell>
          <cell r="N36">
            <v>0</v>
          </cell>
        </row>
        <row r="37">
          <cell r="C37" t="str">
            <v>доходы от участия в уставных фондах других организаций</v>
          </cell>
          <cell r="L37">
            <v>103</v>
          </cell>
          <cell r="M37">
            <v>0</v>
          </cell>
          <cell r="N37">
            <v>0</v>
          </cell>
        </row>
        <row r="38">
          <cell r="C38" t="str">
            <v>прочие операционные доходы</v>
          </cell>
          <cell r="L38">
            <v>104</v>
          </cell>
          <cell r="M38">
            <v>0</v>
          </cell>
          <cell r="N38">
            <v>0</v>
          </cell>
        </row>
        <row r="39">
          <cell r="C39" t="str">
            <v>Операционные расходы</v>
          </cell>
          <cell r="L39">
            <v>110</v>
          </cell>
          <cell r="M39">
            <v>0</v>
          </cell>
          <cell r="N39">
            <v>0</v>
          </cell>
        </row>
        <row r="40">
          <cell r="C40" t="str">
            <v>в том числе:</v>
          </cell>
        </row>
        <row r="41">
          <cell r="C41" t="str">
            <v>расходы, полученные от продажи активов (кроме ценных бумаг и иностранной валюты)</v>
          </cell>
          <cell r="L41">
            <v>111</v>
          </cell>
          <cell r="M41">
            <v>0</v>
          </cell>
          <cell r="N41">
            <v>0</v>
          </cell>
        </row>
        <row r="42">
          <cell r="C42" t="str">
            <v>расходы от операций с ценными бумагами</v>
          </cell>
          <cell r="L42">
            <v>112</v>
          </cell>
          <cell r="M42">
            <v>0</v>
          </cell>
          <cell r="N42">
            <v>0</v>
          </cell>
        </row>
        <row r="43">
          <cell r="C43" t="str">
            <v>прочие операционные расходы</v>
          </cell>
          <cell r="L43">
            <v>113</v>
          </cell>
          <cell r="M43">
            <v>0</v>
          </cell>
          <cell r="N43">
            <v>0</v>
          </cell>
        </row>
        <row r="44">
          <cell r="C44" t="str">
            <v>Прибыль (убыток) от совместной деятельности</v>
          </cell>
          <cell r="L44">
            <v>120</v>
          </cell>
          <cell r="M44">
            <v>0</v>
          </cell>
          <cell r="N44">
            <v>0</v>
          </cell>
        </row>
        <row r="45">
          <cell r="C45" t="str">
            <v>Прибыль (убыток) от операционных доходов и расходов (100-110+/-120)</v>
          </cell>
          <cell r="L45">
            <v>130</v>
          </cell>
          <cell r="M45">
            <v>0</v>
          </cell>
          <cell r="N45">
            <v>0</v>
          </cell>
          <cell r="O45" t="e">
            <v>#REF!</v>
          </cell>
          <cell r="P45" t="e">
            <v>#REF!</v>
          </cell>
          <cell r="Q45" t="e">
            <v>#REF!</v>
          </cell>
        </row>
        <row r="46">
          <cell r="C46" t="str">
            <v>III. ВНЕРЕАЛИЗАЦИОННЫЕ ДОХОДЫ И РАСХОДЫ </v>
          </cell>
        </row>
        <row r="47">
          <cell r="C47" t="str">
            <v>Внереализационные доходы </v>
          </cell>
          <cell r="L47">
            <v>140</v>
          </cell>
          <cell r="M47">
            <v>16.995</v>
          </cell>
          <cell r="N47">
            <v>16</v>
          </cell>
        </row>
        <row r="48">
          <cell r="C48" t="str">
            <v>Налоги, включаемые во внереализационные доходы</v>
          </cell>
          <cell r="L48">
            <v>150</v>
          </cell>
          <cell r="M48">
            <v>2.7</v>
          </cell>
          <cell r="N48">
            <v>2.3</v>
          </cell>
        </row>
        <row r="49">
          <cell r="C49" t="str">
            <v>Внереализационные доходы (за минусом НДС, иных аналогичных обязательных платежей) (140 - 150)</v>
          </cell>
          <cell r="L49">
            <v>160</v>
          </cell>
          <cell r="M49">
            <v>14.295000000000002</v>
          </cell>
          <cell r="N49">
            <v>13.7</v>
          </cell>
        </row>
        <row r="50">
          <cell r="C50" t="str">
            <v>Внереализационные расходы</v>
          </cell>
          <cell r="L50">
            <v>170</v>
          </cell>
          <cell r="M50">
            <v>2.897</v>
          </cell>
          <cell r="N50">
            <v>3</v>
          </cell>
        </row>
        <row r="51">
          <cell r="C51" t="str">
            <v>Сумма источников собственных средств, направленная на покрытие убытков</v>
          </cell>
          <cell r="L51">
            <v>180</v>
          </cell>
          <cell r="M51">
            <v>0</v>
          </cell>
          <cell r="N51">
            <v>0</v>
          </cell>
        </row>
        <row r="52">
          <cell r="C52" t="str">
            <v>Прибыль (убыток) от внереализационных доходов и расходов (160-170+180)</v>
          </cell>
          <cell r="L52">
            <v>190</v>
          </cell>
          <cell r="M52">
            <v>11.398000000000001</v>
          </cell>
          <cell r="N52">
            <v>10.7</v>
          </cell>
        </row>
        <row r="53">
          <cell r="C53" t="str">
            <v>ПРИБЫЛЬ (УБЫТОК) ЗА ОТЧЕТНЫЙ ПЕРИОД (+/-070+/-130+/-190)</v>
          </cell>
          <cell r="L53">
            <v>200</v>
          </cell>
          <cell r="M53">
            <v>1341.4950000000015</v>
          </cell>
          <cell r="N53">
            <v>304.6979999999996</v>
          </cell>
          <cell r="O53" t="e">
            <v>#REF!</v>
          </cell>
          <cell r="P53" t="e">
            <v>#REF!</v>
          </cell>
          <cell r="Q53" t="e">
            <v>#REF!</v>
          </cell>
        </row>
        <row r="54">
          <cell r="C54" t="str">
            <v>Налоги и сборы, производимые из прибыли </v>
          </cell>
          <cell r="L54">
            <v>210</v>
          </cell>
          <cell r="M54">
            <v>367.724</v>
          </cell>
          <cell r="N54">
            <v>74</v>
          </cell>
        </row>
        <row r="55">
          <cell r="C55" t="str">
            <v>Расходы и платежи из прибыли</v>
          </cell>
          <cell r="L55">
            <v>220</v>
          </cell>
          <cell r="M55">
            <v>0</v>
          </cell>
          <cell r="N55">
            <v>0</v>
          </cell>
        </row>
        <row r="56">
          <cell r="C56" t="str">
            <v>Сумма льготы по налогу на прибыль</v>
          </cell>
          <cell r="L56">
            <v>230</v>
          </cell>
          <cell r="M56">
            <v>0</v>
          </cell>
          <cell r="N56">
            <v>0</v>
          </cell>
        </row>
        <row r="57">
          <cell r="C57" t="str">
            <v>ПРИБЫЛЬ (УБЫТОК) К РАСПРЕДЕЛЕНИЮ (+/-200-210-220-230)</v>
          </cell>
          <cell r="L57">
            <v>240</v>
          </cell>
          <cell r="M57">
            <v>973.7710000000015</v>
          </cell>
          <cell r="N57">
            <v>230.69799999999958</v>
          </cell>
        </row>
        <row r="59">
          <cell r="C59" t="str">
            <v>СПРАВКА. Расшифровка отдельных внереализационных доходов и расходов </v>
          </cell>
        </row>
        <row r="61">
          <cell r="C61" t="str">
            <v>Наименование показателей</v>
          </cell>
          <cell r="L61" t="str">
            <v>Код стр.</v>
          </cell>
          <cell r="M61" t="str">
            <v>На конец отчетного периода</v>
          </cell>
        </row>
        <row r="62">
          <cell r="M62" t="str">
            <v>Доходы</v>
          </cell>
          <cell r="N62" t="str">
            <v>Расходы</v>
          </cell>
        </row>
        <row r="63">
          <cell r="C63">
            <v>1</v>
          </cell>
          <cell r="L63">
            <v>2</v>
          </cell>
          <cell r="M63">
            <v>5</v>
          </cell>
          <cell r="N63">
            <v>6</v>
          </cell>
        </row>
        <row r="64">
          <cell r="C64" t="str">
            <v>Расходы на содержание обслуживающих производств и хозяйств</v>
          </cell>
          <cell r="L64">
            <v>171</v>
          </cell>
          <cell r="M64">
            <v>0</v>
          </cell>
          <cell r="N64">
            <v>0</v>
          </cell>
        </row>
        <row r="65">
          <cell r="C65" t="str">
            <v>Штрафы, пени, неустойки по неисполнению хозяйственных договоров</v>
          </cell>
          <cell r="L65">
            <v>172</v>
          </cell>
          <cell r="M65">
            <v>15.1</v>
          </cell>
          <cell r="N65">
            <v>0</v>
          </cell>
        </row>
        <row r="66">
          <cell r="C66" t="str">
            <v>Списанная дебиторская и кредиторская задолженность</v>
          </cell>
          <cell r="L66">
            <v>173</v>
          </cell>
          <cell r="M66">
            <v>0</v>
          </cell>
          <cell r="N66">
            <v>0</v>
          </cell>
        </row>
        <row r="67">
          <cell r="C67" t="str">
            <v>Курсовые и суммовые разницы</v>
          </cell>
          <cell r="L67">
            <v>174</v>
          </cell>
          <cell r="M67">
            <v>0</v>
          </cell>
          <cell r="N67">
            <v>0</v>
          </cell>
        </row>
        <row r="68">
          <cell r="C68" t="str">
            <v>Благотворительная помощь</v>
          </cell>
          <cell r="L68">
            <v>175</v>
          </cell>
          <cell r="M68">
            <v>0</v>
          </cell>
          <cell r="N68">
            <v>0</v>
          </cell>
        </row>
        <row r="69">
          <cell r="C69" t="str">
            <v>Недостачи, потери и порча активов</v>
          </cell>
          <cell r="L69">
            <v>176</v>
          </cell>
          <cell r="M69">
            <v>0</v>
          </cell>
          <cell r="N69">
            <v>0</v>
          </cell>
        </row>
        <row r="70">
          <cell r="C70" t="str">
            <v>Доходы, потери и расходы в связи с чрезвычайными обстоятельствами</v>
          </cell>
          <cell r="L70">
            <v>177</v>
          </cell>
          <cell r="M70">
            <v>0</v>
          </cell>
          <cell r="N70">
            <v>0</v>
          </cell>
        </row>
        <row r="71">
          <cell r="C71" t="str">
            <v>Прочие доходы и расходы</v>
          </cell>
          <cell r="L71">
            <v>178</v>
          </cell>
          <cell r="M71">
            <v>1.895</v>
          </cell>
          <cell r="N71">
            <v>5.5969999999999995</v>
          </cell>
        </row>
        <row r="73">
          <cell r="C73" t="str">
            <v>Руководитель </v>
          </cell>
          <cell r="M73" t="str">
            <v>Иванов И.И.</v>
          </cell>
        </row>
        <row r="74">
          <cell r="C74" t="str">
            <v>Главный бухгалтер</v>
          </cell>
          <cell r="M74" t="str">
            <v>Петрова П.П.</v>
          </cell>
        </row>
        <row r="75">
          <cell r="C75" t="str">
            <v>(бухгалтер)</v>
          </cell>
        </row>
        <row r="77">
          <cell r="C77">
            <v>38919</v>
          </cell>
        </row>
      </sheetData>
      <sheetData sheetId="3">
        <row r="23">
          <cell r="J23">
            <v>1800</v>
          </cell>
          <cell r="K23">
            <v>0</v>
          </cell>
          <cell r="M23">
            <v>0</v>
          </cell>
          <cell r="N23">
            <v>1800</v>
          </cell>
        </row>
        <row r="25">
          <cell r="N25">
            <v>0</v>
          </cell>
        </row>
        <row r="26">
          <cell r="J26">
            <v>14.75</v>
          </cell>
          <cell r="K26">
            <v>0</v>
          </cell>
          <cell r="M26">
            <v>0</v>
          </cell>
          <cell r="N26">
            <v>14.75</v>
          </cell>
        </row>
        <row r="28">
          <cell r="N28">
            <v>0</v>
          </cell>
        </row>
        <row r="29">
          <cell r="J29">
            <v>14.75</v>
          </cell>
          <cell r="K29">
            <v>0</v>
          </cell>
          <cell r="M29">
            <v>0</v>
          </cell>
          <cell r="N29">
            <v>14.75</v>
          </cell>
          <cell r="T29">
            <v>14.75</v>
          </cell>
          <cell r="U29">
            <v>14.75</v>
          </cell>
        </row>
        <row r="30">
          <cell r="J30">
            <v>325.233</v>
          </cell>
          <cell r="K30">
            <v>279.99999999999994</v>
          </cell>
          <cell r="M30">
            <v>0</v>
          </cell>
          <cell r="N30">
            <v>605.233</v>
          </cell>
          <cell r="T30">
            <v>325.233</v>
          </cell>
          <cell r="U30">
            <v>605.233</v>
          </cell>
        </row>
        <row r="31">
          <cell r="T31" t="str">
            <v/>
          </cell>
        </row>
        <row r="32">
          <cell r="J32">
            <v>325.233</v>
          </cell>
          <cell r="K32">
            <v>279.99999999999994</v>
          </cell>
          <cell r="M32">
            <v>0</v>
          </cell>
          <cell r="N32">
            <v>605.233</v>
          </cell>
          <cell r="T32" t="str">
            <v/>
          </cell>
        </row>
        <row r="33">
          <cell r="N33">
            <v>0</v>
          </cell>
        </row>
        <row r="34">
          <cell r="J34">
            <v>1694.725</v>
          </cell>
          <cell r="K34">
            <v>667.672</v>
          </cell>
          <cell r="M34">
            <v>0</v>
          </cell>
          <cell r="N34">
            <v>2362.397</v>
          </cell>
          <cell r="T34">
            <v>1694.725</v>
          </cell>
          <cell r="U34">
            <v>2362.397</v>
          </cell>
          <cell r="V34" t="str">
            <v>&lt;- суммы показателей строк 040+060+070 должны быть равны сумме показателлей строк 540+640 Баланса соответственно на начало и конец отчетного периода</v>
          </cell>
        </row>
        <row r="35">
          <cell r="J35">
            <v>0</v>
          </cell>
          <cell r="K35">
            <v>0</v>
          </cell>
          <cell r="M35">
            <v>0</v>
          </cell>
          <cell r="N35">
            <v>0</v>
          </cell>
          <cell r="T35">
            <v>0</v>
          </cell>
          <cell r="U35">
            <v>0</v>
          </cell>
        </row>
        <row r="36">
          <cell r="N36">
            <v>0</v>
          </cell>
        </row>
        <row r="37">
          <cell r="N37">
            <v>0</v>
          </cell>
        </row>
        <row r="38">
          <cell r="J38">
            <v>0</v>
          </cell>
          <cell r="K38">
            <v>0</v>
          </cell>
          <cell r="M38">
            <v>0</v>
          </cell>
          <cell r="N38">
            <v>0</v>
          </cell>
          <cell r="T38">
            <v>0</v>
          </cell>
          <cell r="U38">
            <v>0</v>
          </cell>
        </row>
        <row r="39">
          <cell r="J39">
            <v>0</v>
          </cell>
          <cell r="K39">
            <v>0</v>
          </cell>
          <cell r="M39">
            <v>0</v>
          </cell>
          <cell r="N39">
            <v>0</v>
          </cell>
          <cell r="T39">
            <v>0</v>
          </cell>
          <cell r="U39">
            <v>0</v>
          </cell>
        </row>
        <row r="40">
          <cell r="N40">
            <v>0</v>
          </cell>
        </row>
        <row r="41">
          <cell r="N41">
            <v>0</v>
          </cell>
        </row>
        <row r="42">
          <cell r="N42">
            <v>0</v>
          </cell>
        </row>
        <row r="43">
          <cell r="N43">
            <v>0</v>
          </cell>
        </row>
        <row r="44">
          <cell r="J44">
            <v>0</v>
          </cell>
          <cell r="K44">
            <v>0</v>
          </cell>
          <cell r="M44">
            <v>0</v>
          </cell>
          <cell r="N44">
            <v>0</v>
          </cell>
          <cell r="T44">
            <v>0</v>
          </cell>
          <cell r="U44">
            <v>0</v>
          </cell>
        </row>
        <row r="45">
          <cell r="N45">
            <v>0</v>
          </cell>
        </row>
        <row r="46">
          <cell r="N46">
            <v>0</v>
          </cell>
        </row>
        <row r="47">
          <cell r="N47">
            <v>0</v>
          </cell>
        </row>
        <row r="55">
          <cell r="J55">
            <v>3834.7069999999967</v>
          </cell>
          <cell r="M55">
            <v>4782.3776</v>
          </cell>
        </row>
        <row r="63">
          <cell r="J63">
            <v>0</v>
          </cell>
        </row>
        <row r="64">
          <cell r="J64">
            <v>0</v>
          </cell>
          <cell r="K64">
            <v>0</v>
          </cell>
          <cell r="M64">
            <v>0</v>
          </cell>
          <cell r="N64">
            <v>0</v>
          </cell>
        </row>
        <row r="66">
          <cell r="J66">
            <v>0</v>
          </cell>
        </row>
        <row r="67">
          <cell r="J67">
            <v>0</v>
          </cell>
        </row>
        <row r="68">
          <cell r="J68">
            <v>0</v>
          </cell>
        </row>
        <row r="69">
          <cell r="J69">
            <v>0</v>
          </cell>
        </row>
        <row r="70">
          <cell r="J70">
            <v>0</v>
          </cell>
        </row>
        <row r="71">
          <cell r="J71">
            <v>0</v>
          </cell>
          <cell r="K71">
            <v>0</v>
          </cell>
          <cell r="M71">
            <v>0</v>
          </cell>
          <cell r="N71">
            <v>0</v>
          </cell>
        </row>
        <row r="73">
          <cell r="J73">
            <v>0</v>
          </cell>
        </row>
        <row r="74">
          <cell r="J74">
            <v>0</v>
          </cell>
        </row>
        <row r="75">
          <cell r="J75">
            <v>0</v>
          </cell>
        </row>
        <row r="76">
          <cell r="J76">
            <v>0</v>
          </cell>
        </row>
        <row r="77">
          <cell r="J77">
            <v>0</v>
          </cell>
        </row>
        <row r="78">
          <cell r="J78">
            <v>0</v>
          </cell>
          <cell r="K78">
            <v>0</v>
          </cell>
          <cell r="M78">
            <v>0</v>
          </cell>
          <cell r="N78">
            <v>0</v>
          </cell>
        </row>
      </sheetData>
      <sheetData sheetId="4">
        <row r="23">
          <cell r="J23">
            <v>4293.588</v>
          </cell>
        </row>
        <row r="24">
          <cell r="J24">
            <v>39923.995</v>
          </cell>
          <cell r="K24">
            <v>39923.995</v>
          </cell>
          <cell r="M24">
            <v>0</v>
          </cell>
          <cell r="N24">
            <v>0</v>
          </cell>
        </row>
        <row r="26">
          <cell r="J26">
            <v>39907</v>
          </cell>
          <cell r="K26">
            <v>39907</v>
          </cell>
        </row>
        <row r="27">
          <cell r="J27">
            <v>0</v>
          </cell>
          <cell r="K27">
            <v>0</v>
          </cell>
          <cell r="M27">
            <v>0</v>
          </cell>
          <cell r="N27">
            <v>0</v>
          </cell>
        </row>
        <row r="28">
          <cell r="J28">
            <v>0</v>
          </cell>
          <cell r="K28">
            <v>0</v>
          </cell>
          <cell r="M28">
            <v>0</v>
          </cell>
          <cell r="N28">
            <v>0</v>
          </cell>
        </row>
        <row r="29">
          <cell r="J29">
            <v>0</v>
          </cell>
          <cell r="K29">
            <v>0</v>
          </cell>
        </row>
        <row r="30">
          <cell r="J30">
            <v>0</v>
          </cell>
          <cell r="K30">
            <v>0</v>
          </cell>
          <cell r="M30">
            <v>0</v>
          </cell>
          <cell r="N30">
            <v>0</v>
          </cell>
        </row>
        <row r="31">
          <cell r="J31">
            <v>0</v>
          </cell>
          <cell r="K31">
            <v>0</v>
          </cell>
          <cell r="M31">
            <v>0</v>
          </cell>
          <cell r="N31">
            <v>0</v>
          </cell>
        </row>
        <row r="32">
          <cell r="J32">
            <v>0</v>
          </cell>
          <cell r="K32">
            <v>0</v>
          </cell>
          <cell r="M32">
            <v>0</v>
          </cell>
          <cell r="N32">
            <v>0</v>
          </cell>
        </row>
        <row r="33">
          <cell r="J33">
            <v>0</v>
          </cell>
          <cell r="M33">
            <v>0</v>
          </cell>
          <cell r="N33">
            <v>0</v>
          </cell>
        </row>
        <row r="34">
          <cell r="J34">
            <v>16.995</v>
          </cell>
          <cell r="K34">
            <v>16.995</v>
          </cell>
          <cell r="M34">
            <v>0</v>
          </cell>
          <cell r="N34">
            <v>0</v>
          </cell>
        </row>
        <row r="35">
          <cell r="J35">
            <v>39826.78</v>
          </cell>
          <cell r="K35">
            <v>32616.264</v>
          </cell>
          <cell r="M35">
            <v>0</v>
          </cell>
          <cell r="N35">
            <v>0</v>
          </cell>
        </row>
        <row r="37">
          <cell r="J37">
            <v>32590.315</v>
          </cell>
          <cell r="K37">
            <v>32590.315</v>
          </cell>
          <cell r="M37">
            <v>0</v>
          </cell>
          <cell r="N37">
            <v>0</v>
          </cell>
        </row>
        <row r="38">
          <cell r="J38">
            <v>3180.085</v>
          </cell>
        </row>
        <row r="39">
          <cell r="J39">
            <v>4030.431</v>
          </cell>
        </row>
        <row r="40">
          <cell r="J40">
            <v>0</v>
          </cell>
          <cell r="K40">
            <v>0</v>
          </cell>
          <cell r="M40">
            <v>0</v>
          </cell>
          <cell r="N40">
            <v>0</v>
          </cell>
        </row>
        <row r="41">
          <cell r="J41">
            <v>0</v>
          </cell>
          <cell r="M41">
            <v>0</v>
          </cell>
        </row>
        <row r="42">
          <cell r="J42">
            <v>0</v>
          </cell>
          <cell r="M42">
            <v>0</v>
          </cell>
          <cell r="N42">
            <v>0</v>
          </cell>
        </row>
        <row r="43">
          <cell r="J43">
            <v>0</v>
          </cell>
          <cell r="M43">
            <v>0</v>
          </cell>
          <cell r="N43">
            <v>0</v>
          </cell>
        </row>
        <row r="44">
          <cell r="J44">
            <v>0</v>
          </cell>
          <cell r="K44">
            <v>0</v>
          </cell>
          <cell r="M44">
            <v>0</v>
          </cell>
          <cell r="N44">
            <v>0</v>
          </cell>
        </row>
        <row r="45">
          <cell r="J45">
            <v>25.949</v>
          </cell>
          <cell r="K45">
            <v>25.949</v>
          </cell>
          <cell r="M45">
            <v>0</v>
          </cell>
          <cell r="N45">
            <v>0</v>
          </cell>
        </row>
        <row r="46">
          <cell r="J46">
            <v>4390.803</v>
          </cell>
          <cell r="T46">
            <v>4390.803</v>
          </cell>
        </row>
        <row r="48">
          <cell r="J48">
            <v>0</v>
          </cell>
        </row>
        <row r="50">
          <cell r="J50">
            <v>0</v>
          </cell>
        </row>
        <row r="51">
          <cell r="J51">
            <v>0</v>
          </cell>
        </row>
        <row r="52">
          <cell r="J52">
            <v>0</v>
          </cell>
        </row>
      </sheetData>
      <sheetData sheetId="5">
        <row r="2">
          <cell r="Q2" t="str">
            <v>Приложение 5</v>
          </cell>
        </row>
        <row r="3">
          <cell r="L3" t="str">
            <v>к постановлению Министерства финансов Республики Беларусь 17.02.2004 № 16 
(в редакции постановления Министерства финансов Республики Беларусь 31.03.2005 г. № 40)</v>
          </cell>
        </row>
        <row r="4">
          <cell r="Q4" t="str">
            <v>Для промежуточной и годовой бухгалтерской отчетности</v>
          </cell>
        </row>
        <row r="6">
          <cell r="C6" t="str">
            <v>ПРИЛОЖЕНИЕ К БУХГАЛТЕРСКОМУ БАЛАНСУ</v>
          </cell>
        </row>
        <row r="7">
          <cell r="H7" t="str">
            <v>с</v>
          </cell>
          <cell r="I7" t="str">
            <v>1 января 2005 г.</v>
          </cell>
          <cell r="K7" t="str">
            <v>по</v>
          </cell>
          <cell r="L7">
            <v>38717</v>
          </cell>
        </row>
        <row r="8">
          <cell r="N8" t="str">
            <v>Коды</v>
          </cell>
        </row>
        <row r="9">
          <cell r="M9" t="str">
            <v>Форма № 5 по ОКУД</v>
          </cell>
          <cell r="N9">
            <v>502075</v>
          </cell>
        </row>
        <row r="10">
          <cell r="M10" t="str">
            <v>Дата (год, месяц, число)</v>
          </cell>
          <cell r="N10" t="str">
            <v>06</v>
          </cell>
          <cell r="O10">
            <v>1</v>
          </cell>
          <cell r="Q10">
            <v>1</v>
          </cell>
        </row>
        <row r="11">
          <cell r="C11" t="str">
            <v>Организация</v>
          </cell>
          <cell r="E11" t="str">
            <v>ЗАО "КВАНТ"</v>
          </cell>
          <cell r="M11" t="str">
            <v>по ОКЮЛП</v>
          </cell>
          <cell r="N11">
            <v>100876557</v>
          </cell>
        </row>
        <row r="12">
          <cell r="C12" t="str">
            <v>Учетный номер плательщика</v>
          </cell>
          <cell r="H12">
            <v>0</v>
          </cell>
          <cell r="M12" t="str">
            <v>УНП</v>
          </cell>
          <cell r="N12">
            <v>100876557</v>
          </cell>
        </row>
        <row r="13">
          <cell r="C13" t="str">
            <v>Вид деятельности</v>
          </cell>
          <cell r="F13" t="str">
            <v>Производственно-торговая</v>
          </cell>
          <cell r="M13" t="str">
            <v>по ОКЭД</v>
          </cell>
          <cell r="N13" t="str">
            <v>24669, 51650, 72200</v>
          </cell>
        </row>
        <row r="14">
          <cell r="C14" t="str">
            <v>Организационно-правовая форма</v>
          </cell>
          <cell r="I14" t="str">
            <v>Закрытое акционерное общество</v>
          </cell>
          <cell r="M14" t="str">
            <v>по ОКОПФ</v>
          </cell>
          <cell r="N14">
            <v>1132</v>
          </cell>
          <cell r="P14">
            <v>220</v>
          </cell>
        </row>
        <row r="15">
          <cell r="C15" t="str">
            <v>Орган управления</v>
          </cell>
          <cell r="F15" t="str">
            <v>Юридические лица без ведомственной подчиненности</v>
          </cell>
          <cell r="M15" t="str">
            <v>по СООУ</v>
          </cell>
          <cell r="N15">
            <v>99000</v>
          </cell>
        </row>
        <row r="16">
          <cell r="C16" t="str">
            <v>Единица измерения</v>
          </cell>
          <cell r="G16" t="str">
            <v>млн. руб.              </v>
          </cell>
          <cell r="M16" t="str">
            <v>по ОКЕИ</v>
          </cell>
          <cell r="N16">
            <v>408</v>
          </cell>
        </row>
        <row r="17">
          <cell r="C17" t="str">
            <v>Адрес</v>
          </cell>
          <cell r="D17" t="str">
            <v>220000 Минск, ул. ……….., 7</v>
          </cell>
        </row>
        <row r="19">
          <cell r="C19" t="str">
            <v>1. ДВИЖЕНИЕ ЗАЕМНЫХ СРЕДСТВ</v>
          </cell>
        </row>
        <row r="21">
          <cell r="C21" t="str">
            <v>Наименование показателя</v>
          </cell>
          <cell r="I21" t="str">
            <v>Код стр.</v>
          </cell>
          <cell r="J21" t="str">
            <v>Остаток на начало года </v>
          </cell>
          <cell r="M21" t="str">
            <v>Остаток на конец отчетного периода</v>
          </cell>
        </row>
        <row r="22">
          <cell r="J22" t="str">
            <v>Долгосрочные</v>
          </cell>
          <cell r="K22" t="str">
            <v>Краткосрочные</v>
          </cell>
          <cell r="M22" t="str">
            <v>Долгосрочные</v>
          </cell>
          <cell r="N22" t="str">
            <v>Краткосрочные</v>
          </cell>
        </row>
        <row r="23">
          <cell r="C23">
            <v>1</v>
          </cell>
          <cell r="I23">
            <v>2</v>
          </cell>
          <cell r="J23">
            <v>3</v>
          </cell>
          <cell r="K23">
            <v>4</v>
          </cell>
          <cell r="M23">
            <v>5</v>
          </cell>
          <cell r="N23">
            <v>6</v>
          </cell>
        </row>
        <row r="24">
          <cell r="C24" t="str">
            <v>КРЕДИТЫ И ЗАЙМЫ БАНКОВ </v>
          </cell>
          <cell r="I24">
            <v>10</v>
          </cell>
          <cell r="J24">
            <v>0</v>
          </cell>
          <cell r="K24">
            <v>0</v>
          </cell>
          <cell r="M24">
            <v>0</v>
          </cell>
          <cell r="N24">
            <v>0</v>
          </cell>
        </row>
        <row r="25">
          <cell r="C25" t="str">
            <v>в том числе:</v>
          </cell>
        </row>
        <row r="26">
          <cell r="C26" t="str">
            <v>на инвестиции</v>
          </cell>
          <cell r="I26">
            <v>11</v>
          </cell>
        </row>
        <row r="27">
          <cell r="C27" t="str">
            <v>на пополнение оборотных средств </v>
          </cell>
          <cell r="I27">
            <v>12</v>
          </cell>
        </row>
        <row r="28">
          <cell r="C28" t="str">
            <v>вексельные займы </v>
          </cell>
          <cell r="I28">
            <v>13</v>
          </cell>
        </row>
        <row r="29">
          <cell r="C29" t="str">
            <v>иные долговые обязательства </v>
          </cell>
          <cell r="I29">
            <v>14</v>
          </cell>
        </row>
        <row r="30">
          <cell r="C30" t="str">
            <v>Из них кредиты  и займы просроченные</v>
          </cell>
          <cell r="I30">
            <v>20</v>
          </cell>
        </row>
        <row r="31">
          <cell r="C31" t="str">
            <v>ЗАЙМЫ ДРУГИХ ОРГАНИЗАЦИЙ </v>
          </cell>
          <cell r="I31">
            <v>30</v>
          </cell>
          <cell r="J31">
            <v>0</v>
          </cell>
          <cell r="K31">
            <v>0</v>
          </cell>
          <cell r="M31">
            <v>0</v>
          </cell>
          <cell r="N31">
            <v>0</v>
          </cell>
        </row>
        <row r="32">
          <cell r="C32" t="str">
            <v>в том числе: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</row>
        <row r="33">
          <cell r="C33" t="str">
            <v>коммерческие займы </v>
          </cell>
          <cell r="I33">
            <v>31</v>
          </cell>
        </row>
        <row r="34">
          <cell r="C34" t="str">
            <v>вексельные займы </v>
          </cell>
          <cell r="I34">
            <v>32</v>
          </cell>
          <cell r="K34" t="str">
            <v> </v>
          </cell>
        </row>
        <row r="35">
          <cell r="C35" t="str">
            <v>товарные займы</v>
          </cell>
          <cell r="I35">
            <v>33</v>
          </cell>
        </row>
        <row r="36">
          <cell r="C36" t="str">
            <v>иные долговые обязательства </v>
          </cell>
          <cell r="I36">
            <v>34</v>
          </cell>
        </row>
        <row r="37">
          <cell r="C37" t="str">
            <v>Из них кредиты  и займы просроченные</v>
          </cell>
          <cell r="I37">
            <v>40</v>
          </cell>
        </row>
        <row r="38">
          <cell r="C38" t="str">
            <v>СПРАВОЧНО</v>
          </cell>
        </row>
        <row r="39">
          <cell r="C39" t="str">
            <v>Ссуды и займы, полученные из бюджета </v>
          </cell>
          <cell r="I39">
            <v>50</v>
          </cell>
        </row>
        <row r="40">
          <cell r="C40" t="str">
            <v>в том числе:</v>
          </cell>
        </row>
        <row r="41">
          <cell r="C41" t="str">
            <v>просроченные</v>
          </cell>
          <cell r="I41">
            <v>51</v>
          </cell>
        </row>
        <row r="42">
          <cell r="C42" t="str">
            <v>продленные </v>
          </cell>
          <cell r="I42">
            <v>52</v>
          </cell>
        </row>
        <row r="44">
          <cell r="C44" t="str">
            <v>2. ДЕБИТОРСКАЯ И КРЕДИТОРСКАЯ ЗАДОЛЖЕННОСТЬ</v>
          </cell>
        </row>
        <row r="46">
          <cell r="C46" t="str">
            <v>Наименование показателя</v>
          </cell>
          <cell r="I46" t="str">
            <v>Код стр.</v>
          </cell>
          <cell r="J46" t="str">
            <v>Остаток на начало года </v>
          </cell>
          <cell r="M46" t="str">
            <v>Остаток на конец отчетного периода</v>
          </cell>
        </row>
        <row r="47">
          <cell r="J47" t="str">
            <v>Долгосрочная</v>
          </cell>
          <cell r="K47" t="str">
            <v>Краткосрочная</v>
          </cell>
          <cell r="M47" t="str">
            <v>Долгосрочная</v>
          </cell>
          <cell r="N47" t="str">
            <v>Краткосрочная</v>
          </cell>
        </row>
        <row r="48">
          <cell r="C48">
            <v>1</v>
          </cell>
          <cell r="I48">
            <v>2</v>
          </cell>
          <cell r="J48">
            <v>3</v>
          </cell>
          <cell r="K48">
            <v>4</v>
          </cell>
          <cell r="M48">
            <v>5</v>
          </cell>
          <cell r="N48">
            <v>6</v>
          </cell>
        </row>
        <row r="49">
          <cell r="C49" t="str">
            <v>ДЕБИТОРСКАЯ ЗАДОЛЖЕННОСТЬ </v>
          </cell>
          <cell r="I49">
            <v>110</v>
          </cell>
          <cell r="J49">
            <v>0</v>
          </cell>
          <cell r="K49">
            <v>0</v>
          </cell>
          <cell r="M49">
            <v>0</v>
          </cell>
          <cell r="N49">
            <v>0</v>
          </cell>
          <cell r="T49">
            <v>0</v>
          </cell>
          <cell r="U49">
            <v>0</v>
          </cell>
        </row>
        <row r="50">
          <cell r="C50" t="str">
            <v>в том числе:</v>
          </cell>
        </row>
        <row r="51">
          <cell r="C51" t="str">
            <v>расчеты с покупателями и заказчиками за отгруженные товары, работы, услуги </v>
          </cell>
          <cell r="I51">
            <v>111</v>
          </cell>
          <cell r="T51">
            <v>0</v>
          </cell>
          <cell r="U51">
            <v>0</v>
          </cell>
        </row>
        <row r="52">
          <cell r="C52" t="str">
            <v>авансы выданные </v>
          </cell>
          <cell r="I52">
            <v>112</v>
          </cell>
        </row>
        <row r="53">
          <cell r="C53" t="str">
            <v>векселя переданные </v>
          </cell>
          <cell r="I53">
            <v>113</v>
          </cell>
        </row>
        <row r="54">
          <cell r="C54" t="str">
            <v>Прочие дебиторы </v>
          </cell>
          <cell r="I54">
            <v>120</v>
          </cell>
        </row>
        <row r="55">
          <cell r="C55" t="str">
            <v>Прочие обязательства </v>
          </cell>
          <cell r="I55">
            <v>130</v>
          </cell>
        </row>
        <row r="56">
          <cell r="C56" t="str">
            <v>Просроченная дебиторская задолженность - всего</v>
          </cell>
          <cell r="I56">
            <v>140</v>
          </cell>
        </row>
        <row r="57">
          <cell r="C57" t="str">
            <v>КРЕДИТОРСКАЯ ЗАДОЛЖЕННОСТЬ </v>
          </cell>
          <cell r="I57">
            <v>150</v>
          </cell>
          <cell r="J57">
            <v>0</v>
          </cell>
          <cell r="K57">
            <v>6440.032</v>
          </cell>
          <cell r="M57">
            <v>0</v>
          </cell>
          <cell r="N57">
            <v>4016.573</v>
          </cell>
          <cell r="T57">
            <v>6440.032</v>
          </cell>
          <cell r="U57">
            <v>4016.573</v>
          </cell>
          <cell r="W57">
            <v>9062.175000000001</v>
          </cell>
          <cell r="X57">
            <v>5622.1054</v>
          </cell>
        </row>
        <row r="58">
          <cell r="C58" t="str">
            <v>в том числе:</v>
          </cell>
        </row>
        <row r="59">
          <cell r="C59" t="str">
            <v>по расчетам с поставщиками и подрядчиками </v>
          </cell>
          <cell r="I59">
            <v>151</v>
          </cell>
          <cell r="K59">
            <v>6440.032</v>
          </cell>
          <cell r="N59">
            <v>4016.573</v>
          </cell>
        </row>
        <row r="60">
          <cell r="C60" t="str">
            <v>авансы полученные</v>
          </cell>
          <cell r="I60">
            <v>152</v>
          </cell>
        </row>
        <row r="61">
          <cell r="C61" t="str">
            <v>векселя полученные</v>
          </cell>
          <cell r="I61">
            <v>153</v>
          </cell>
        </row>
        <row r="62">
          <cell r="C62" t="str">
            <v>Расчеты по оплате труда</v>
          </cell>
          <cell r="I62">
            <v>160</v>
          </cell>
          <cell r="K62">
            <v>1603.909</v>
          </cell>
          <cell r="N62">
            <v>304.993</v>
          </cell>
          <cell r="T62">
            <v>1603.909</v>
          </cell>
          <cell r="U62">
            <v>304.993</v>
          </cell>
        </row>
        <row r="63">
          <cell r="C63" t="str">
            <v>Расчеты с персоналом по прочим операциям </v>
          </cell>
          <cell r="I63">
            <v>170</v>
          </cell>
          <cell r="K63">
            <v>56.837</v>
          </cell>
          <cell r="N63">
            <v>56.837</v>
          </cell>
          <cell r="T63">
            <v>56.837</v>
          </cell>
          <cell r="U63">
            <v>56.837</v>
          </cell>
        </row>
        <row r="64">
          <cell r="C64" t="str">
            <v>Расчеты с бюджетом и ФСЗН </v>
          </cell>
          <cell r="I64">
            <v>180</v>
          </cell>
          <cell r="J64">
            <v>0</v>
          </cell>
          <cell r="K64">
            <v>961.3969999999999</v>
          </cell>
          <cell r="M64">
            <v>0</v>
          </cell>
          <cell r="N64">
            <v>1243.9727</v>
          </cell>
          <cell r="T64">
            <v>961.3969999999999</v>
          </cell>
          <cell r="U64">
            <v>1243.7024000000001</v>
          </cell>
        </row>
        <row r="65">
          <cell r="C65" t="str">
            <v>в том числе:</v>
          </cell>
        </row>
        <row r="66">
          <cell r="C66" t="str">
            <v>по налогам и сборам, включаемым в выручку </v>
          </cell>
          <cell r="I66">
            <v>181</v>
          </cell>
          <cell r="K66">
            <v>468.39</v>
          </cell>
          <cell r="N66">
            <v>898.007</v>
          </cell>
        </row>
        <row r="67">
          <cell r="C67" t="str">
            <v>по налогам и сборам, исчисляемым из прибыли </v>
          </cell>
          <cell r="I67">
            <v>182</v>
          </cell>
          <cell r="K67">
            <v>-24.908</v>
          </cell>
          <cell r="N67">
            <v>214.561</v>
          </cell>
        </row>
        <row r="68">
          <cell r="C68" t="str">
            <v>по налогам и сборам, исчисляемым с ФОТ </v>
          </cell>
          <cell r="I68">
            <v>183</v>
          </cell>
          <cell r="K68">
            <v>517.915</v>
          </cell>
          <cell r="N68">
            <v>130.60070000000002</v>
          </cell>
        </row>
        <row r="69">
          <cell r="C69" t="str">
            <v>по прочим налогам и сборам </v>
          </cell>
          <cell r="I69">
            <v>184</v>
          </cell>
          <cell r="N69">
            <v>0.804</v>
          </cell>
        </row>
        <row r="70">
          <cell r="C70" t="str">
            <v>Расчеты с учредителями </v>
          </cell>
          <cell r="I70">
            <v>190</v>
          </cell>
          <cell r="K70">
            <v>0</v>
          </cell>
          <cell r="N70">
            <v>0</v>
          </cell>
          <cell r="T70">
            <v>0</v>
          </cell>
          <cell r="U70">
            <v>0</v>
          </cell>
        </row>
        <row r="71">
          <cell r="C71" t="str">
            <v>Расчеты с прочими кредиторами </v>
          </cell>
          <cell r="I71">
            <v>200</v>
          </cell>
          <cell r="K71">
            <v>0</v>
          </cell>
          <cell r="N71">
            <v>0</v>
          </cell>
          <cell r="T71">
            <v>0</v>
          </cell>
          <cell r="U71">
            <v>0</v>
          </cell>
        </row>
        <row r="72">
          <cell r="C72" t="str">
            <v>Просроченная кредиторская задолженность - всего</v>
          </cell>
          <cell r="I72">
            <v>210</v>
          </cell>
        </row>
        <row r="73">
          <cell r="C73" t="str">
            <v>ОБЕСПЕЧЕНИЯ И ГАРАНТИИ </v>
          </cell>
        </row>
        <row r="74">
          <cell r="C74" t="str">
            <v>Полученные</v>
          </cell>
          <cell r="I74">
            <v>220</v>
          </cell>
        </row>
        <row r="75">
          <cell r="C75" t="str">
            <v>в том числе:</v>
          </cell>
        </row>
        <row r="76">
          <cell r="C76" t="str">
            <v>от третьих лиц  </v>
          </cell>
          <cell r="I76">
            <v>221</v>
          </cell>
        </row>
        <row r="77">
          <cell r="C77" t="str">
            <v>Выданные</v>
          </cell>
          <cell r="I77">
            <v>230</v>
          </cell>
        </row>
        <row r="78">
          <cell r="C78" t="str">
            <v>в том числе:</v>
          </cell>
        </row>
        <row r="79">
          <cell r="C79" t="str">
            <v>третьим лицам </v>
          </cell>
          <cell r="I79">
            <v>231</v>
          </cell>
        </row>
        <row r="80">
          <cell r="C80" t="str">
            <v>СПРАВОЧНО</v>
          </cell>
          <cell r="J80" t="str">
            <v>На начало года</v>
          </cell>
          <cell r="M80" t="str">
            <v>На конец отчетного периода</v>
          </cell>
        </row>
        <row r="81">
          <cell r="C81" t="str">
            <v>Собственные векселя, выданные в счет погашения кредиторской задолженности </v>
          </cell>
          <cell r="I81">
            <v>241</v>
          </cell>
        </row>
        <row r="82">
          <cell r="C82" t="str">
            <v>Полученные векселя, в счет погашения дебиторской задолженности </v>
          </cell>
          <cell r="I82">
            <v>242</v>
          </cell>
        </row>
        <row r="84">
          <cell r="C84" t="str">
            <v>3. АМОРТИЗИРУЕМОЕ ИМУЩЕСТВО</v>
          </cell>
        </row>
        <row r="86">
          <cell r="C86" t="str">
            <v>Наименование показателя</v>
          </cell>
          <cell r="I86" t="str">
            <v>Код стр.</v>
          </cell>
          <cell r="J86" t="str">
            <v>Остаток на начало года </v>
          </cell>
          <cell r="K86" t="str">
            <v>Поступило</v>
          </cell>
          <cell r="M86" t="str">
            <v>Выбыло</v>
          </cell>
          <cell r="N86" t="str">
            <v>Остаток на конец отчетного периода</v>
          </cell>
        </row>
        <row r="87">
          <cell r="C87">
            <v>1</v>
          </cell>
          <cell r="I87">
            <v>2</v>
          </cell>
          <cell r="J87">
            <v>3</v>
          </cell>
          <cell r="K87">
            <v>4</v>
          </cell>
          <cell r="M87">
            <v>5</v>
          </cell>
          <cell r="N87">
            <v>6</v>
          </cell>
        </row>
        <row r="88">
          <cell r="C88" t="str">
            <v>1. ОСНОВНЫЕ СРЕДСТВА </v>
          </cell>
        </row>
        <row r="89">
          <cell r="C89" t="str">
            <v>Здания и сооружения </v>
          </cell>
          <cell r="I89">
            <v>310</v>
          </cell>
          <cell r="J89">
            <v>990</v>
          </cell>
          <cell r="K89">
            <v>410</v>
          </cell>
          <cell r="N89">
            <v>1400</v>
          </cell>
        </row>
        <row r="90">
          <cell r="C90" t="str">
            <v>Передаточные устройства, измерительные приборы и регулирующие устройства </v>
          </cell>
          <cell r="I90">
            <v>320</v>
          </cell>
          <cell r="J90">
            <v>567.532</v>
          </cell>
          <cell r="K90">
            <v>33</v>
          </cell>
          <cell r="N90">
            <v>600.532</v>
          </cell>
        </row>
        <row r="91">
          <cell r="C91" t="str">
            <v>Объекты природопользования и землепользования </v>
          </cell>
          <cell r="I91">
            <v>330</v>
          </cell>
          <cell r="J91">
            <v>120</v>
          </cell>
          <cell r="N91">
            <v>120</v>
          </cell>
        </row>
        <row r="92">
          <cell r="C92" t="str">
            <v>Многолетние насаждения </v>
          </cell>
          <cell r="I92">
            <v>340</v>
          </cell>
          <cell r="N92">
            <v>0</v>
          </cell>
        </row>
        <row r="93">
          <cell r="C93" t="str">
            <v>Рабочий скот </v>
          </cell>
          <cell r="I93">
            <v>350</v>
          </cell>
          <cell r="N93">
            <v>0</v>
          </cell>
        </row>
        <row r="94">
          <cell r="C94" t="str">
            <v>Машины и оборудование </v>
          </cell>
          <cell r="I94">
            <v>360</v>
          </cell>
          <cell r="J94">
            <v>118</v>
          </cell>
          <cell r="K94">
            <v>1357</v>
          </cell>
          <cell r="N94">
            <v>1475</v>
          </cell>
        </row>
        <row r="95">
          <cell r="C95" t="str">
            <v>Транспортные средства </v>
          </cell>
          <cell r="I95">
            <v>370</v>
          </cell>
          <cell r="J95">
            <v>92</v>
          </cell>
          <cell r="K95">
            <v>51</v>
          </cell>
          <cell r="N95">
            <v>143</v>
          </cell>
        </row>
        <row r="96">
          <cell r="C96" t="str">
            <v>Вычислительная техника и оргтехника </v>
          </cell>
          <cell r="I96">
            <v>380</v>
          </cell>
          <cell r="J96">
            <v>80</v>
          </cell>
          <cell r="K96">
            <v>55</v>
          </cell>
          <cell r="N96">
            <v>135</v>
          </cell>
        </row>
        <row r="97">
          <cell r="C97" t="str">
            <v>Другие виды основных средств </v>
          </cell>
          <cell r="I97">
            <v>390</v>
          </cell>
          <cell r="K97">
            <v>79</v>
          </cell>
          <cell r="N97">
            <v>79</v>
          </cell>
        </row>
        <row r="98">
          <cell r="C98" t="str">
            <v>ИТОГО по разделу 1 </v>
          </cell>
          <cell r="I98">
            <v>400</v>
          </cell>
          <cell r="J98">
            <v>1967.5320000000002</v>
          </cell>
          <cell r="K98">
            <v>1985</v>
          </cell>
          <cell r="M98">
            <v>0</v>
          </cell>
          <cell r="N98">
            <v>3952.532</v>
          </cell>
          <cell r="T98">
            <v>739.376</v>
          </cell>
          <cell r="U98">
            <v>2929.066</v>
          </cell>
          <cell r="X98">
            <v>2929</v>
          </cell>
        </row>
        <row r="99">
          <cell r="C99" t="str">
            <v>Из них:</v>
          </cell>
        </row>
        <row r="100">
          <cell r="C100" t="str">
            <v>объекты, участвующие в предпринимательской деятельности </v>
          </cell>
          <cell r="I100">
            <v>401</v>
          </cell>
          <cell r="J100">
            <v>1967.5320000000002</v>
          </cell>
          <cell r="K100" t="str">
            <v>Х</v>
          </cell>
          <cell r="M100" t="str">
            <v>Х</v>
          </cell>
          <cell r="N100">
            <v>3952.532</v>
          </cell>
        </row>
        <row r="101">
          <cell r="C101" t="str">
            <v>объекты, не участвующие в предпринимательской  деятельности</v>
          </cell>
          <cell r="I101">
            <v>402</v>
          </cell>
          <cell r="K101" t="str">
            <v>Х</v>
          </cell>
          <cell r="M101" t="str">
            <v>Х</v>
          </cell>
        </row>
        <row r="102">
          <cell r="C102" t="str">
            <v>объекты, находящиеся в запасе, на консервации </v>
          </cell>
          <cell r="I102">
            <v>403</v>
          </cell>
          <cell r="K102" t="str">
            <v>Х</v>
          </cell>
          <cell r="M102" t="str">
            <v>Х</v>
          </cell>
        </row>
        <row r="103">
          <cell r="C103" t="str">
            <v>объекты, полученные в аренду (лизинг) </v>
          </cell>
          <cell r="I103">
            <v>404</v>
          </cell>
          <cell r="K103" t="str">
            <v>Х</v>
          </cell>
          <cell r="M103" t="str">
            <v>Х</v>
          </cell>
        </row>
        <row r="104">
          <cell r="C104" t="str">
            <v>2. НЕМАТЕРИАЛЬНЫЕ АКТИВЫ </v>
          </cell>
        </row>
        <row r="105">
          <cell r="C105" t="str">
            <v>Имущественные права на объекты промышленной собственности</v>
          </cell>
          <cell r="I105">
            <v>410</v>
          </cell>
          <cell r="N105">
            <v>0</v>
          </cell>
        </row>
        <row r="106">
          <cell r="C106" t="str">
            <v>Имущественные права на  объекты авторского и смежных прав</v>
          </cell>
          <cell r="I106">
            <v>420</v>
          </cell>
          <cell r="N106">
            <v>0</v>
          </cell>
        </row>
        <row r="107">
          <cell r="C107" t="str">
            <v>Имущественные права на программы для ЭВМ и компьютерные базы данных</v>
          </cell>
          <cell r="I107">
            <v>430</v>
          </cell>
          <cell r="N107">
            <v>0</v>
          </cell>
        </row>
        <row r="108">
          <cell r="C108" t="str">
            <v>Имущественные права на использование объектов интеллектуальной собственности </v>
          </cell>
          <cell r="I108">
            <v>440</v>
          </cell>
          <cell r="J108">
            <v>1280</v>
          </cell>
          <cell r="N108">
            <v>1280</v>
          </cell>
        </row>
        <row r="109">
          <cell r="C109" t="str">
            <v>Имущественные права на пользование природными ресурсами и землей</v>
          </cell>
          <cell r="I109">
            <v>450</v>
          </cell>
          <cell r="N109">
            <v>0</v>
          </cell>
        </row>
        <row r="110">
          <cell r="C110" t="str">
            <v>Прочие имущественные права</v>
          </cell>
          <cell r="I110">
            <v>460</v>
          </cell>
          <cell r="J110">
            <v>487.5</v>
          </cell>
          <cell r="N110">
            <v>487.5</v>
          </cell>
        </row>
        <row r="111">
          <cell r="C111" t="str">
            <v>ИТОГО по разделу 2 </v>
          </cell>
          <cell r="I111">
            <v>470</v>
          </cell>
          <cell r="J111">
            <v>1767.5</v>
          </cell>
          <cell r="K111">
            <v>0</v>
          </cell>
          <cell r="M111">
            <v>0</v>
          </cell>
          <cell r="N111">
            <v>1767.5</v>
          </cell>
          <cell r="T111">
            <v>1080.182</v>
          </cell>
          <cell r="U111">
            <v>661.343</v>
          </cell>
          <cell r="X111">
            <v>661</v>
          </cell>
        </row>
        <row r="112">
          <cell r="C112" t="str">
            <v>3. ДОХОДНЫЕ ВЛОЖЕНИЯ В МАТЕРИАЛЬНЫЕ ЦЕННОСТИ</v>
          </cell>
        </row>
        <row r="113">
          <cell r="C113" t="str">
            <v>Предметы проката </v>
          </cell>
          <cell r="I113">
            <v>480</v>
          </cell>
          <cell r="N113">
            <v>0</v>
          </cell>
          <cell r="T113">
            <v>0</v>
          </cell>
          <cell r="U113">
            <v>0</v>
          </cell>
          <cell r="X113">
            <v>0</v>
          </cell>
        </row>
        <row r="114">
          <cell r="C114" t="str">
            <v>Сданное в аренду (лизинг) имущество</v>
          </cell>
          <cell r="I114">
            <v>490</v>
          </cell>
          <cell r="N114">
            <v>0</v>
          </cell>
        </row>
        <row r="115">
          <cell r="C115" t="str">
            <v>в том числе:</v>
          </cell>
        </row>
        <row r="116">
          <cell r="C116" t="str">
            <v>с правом выкупа </v>
          </cell>
          <cell r="I116">
            <v>491</v>
          </cell>
          <cell r="N116">
            <v>0</v>
          </cell>
        </row>
        <row r="117">
          <cell r="C117" t="str">
            <v>СПРАВОЧНО</v>
          </cell>
        </row>
        <row r="118">
          <cell r="C118" t="str">
            <v>Сумма переоценки  </v>
          </cell>
          <cell r="I118">
            <v>493</v>
          </cell>
          <cell r="J118">
            <v>280</v>
          </cell>
        </row>
        <row r="119">
          <cell r="C119" t="str">
            <v>Сумма индексации амортизации основных средств </v>
          </cell>
          <cell r="I119">
            <v>494</v>
          </cell>
        </row>
        <row r="120">
          <cell r="C120" t="str">
            <v>Сумма амортизации начисленная </v>
          </cell>
          <cell r="J120">
            <v>2130.032</v>
          </cell>
        </row>
        <row r="121">
          <cell r="C121" t="str">
            <v>в том числе:</v>
          </cell>
        </row>
        <row r="122">
          <cell r="C122" t="str">
            <v>амортизация основных средств  </v>
          </cell>
          <cell r="I122">
            <v>495</v>
          </cell>
          <cell r="J122">
            <v>1023.532</v>
          </cell>
        </row>
        <row r="123">
          <cell r="C123" t="str">
            <v>амортизация нематериальных активов </v>
          </cell>
          <cell r="I123">
            <v>496</v>
          </cell>
          <cell r="J123">
            <v>1106.5</v>
          </cell>
        </row>
        <row r="124">
          <cell r="C124" t="str">
            <v>сумма амортизации по доходным вложениям в материальные ценности</v>
          </cell>
          <cell r="I124">
            <v>498</v>
          </cell>
          <cell r="J124">
            <v>0</v>
          </cell>
        </row>
        <row r="125">
          <cell r="C125" t="str">
            <v>Имущество, находящееся в залоге </v>
          </cell>
          <cell r="I125">
            <v>497</v>
          </cell>
        </row>
        <row r="127">
          <cell r="C127" t="str">
            <v>4. ДВИЖЕНИЕ СРЕДСТВ ФИНАНСИРОВАНИЯ ДОЛГОСРОЧНЫХ ИНВЕСТИЦИЙ </v>
          </cell>
        </row>
        <row r="129">
          <cell r="C129" t="str">
            <v>Наименование показателя</v>
          </cell>
          <cell r="I129" t="str">
            <v>Код стр.</v>
          </cell>
          <cell r="J129" t="str">
            <v>Остаток на начало года </v>
          </cell>
          <cell r="K129" t="str">
            <v>Поступило</v>
          </cell>
          <cell r="M129" t="str">
            <v>Использовано </v>
          </cell>
          <cell r="N129" t="str">
            <v>Остаток на конец отчетного периода</v>
          </cell>
        </row>
        <row r="130">
          <cell r="C130">
            <v>1</v>
          </cell>
          <cell r="I130">
            <v>2</v>
          </cell>
          <cell r="J130">
            <v>3</v>
          </cell>
          <cell r="K130">
            <v>4</v>
          </cell>
          <cell r="M130">
            <v>5</v>
          </cell>
          <cell r="N130">
            <v>6</v>
          </cell>
        </row>
        <row r="131">
          <cell r="C131" t="str">
            <v>СОБСТВЕННЫЕ СРЕДСТВА </v>
          </cell>
          <cell r="I131">
            <v>500</v>
          </cell>
          <cell r="J131">
            <v>3367.901</v>
          </cell>
          <cell r="K131">
            <v>1998.182</v>
          </cell>
          <cell r="M131">
            <v>729.0720000000001</v>
          </cell>
          <cell r="N131">
            <v>4637.0109999999995</v>
          </cell>
        </row>
        <row r="132">
          <cell r="C132" t="str">
            <v>в том числе:</v>
          </cell>
        </row>
        <row r="133">
          <cell r="C133" t="str">
            <v>амортизационный фонд воспроизводства основных средств</v>
          </cell>
          <cell r="I133">
            <v>510</v>
          </cell>
          <cell r="J133">
            <v>985.858</v>
          </cell>
          <cell r="K133">
            <v>791.31</v>
          </cell>
          <cell r="M133">
            <v>606.0720000000001</v>
          </cell>
          <cell r="N133">
            <v>1171.0959999999998</v>
          </cell>
        </row>
        <row r="134">
          <cell r="C134" t="str">
            <v>амортизационный фонд воспроизводства нематериальных активов</v>
          </cell>
          <cell r="I134">
            <v>520</v>
          </cell>
          <cell r="J134">
            <v>687.318</v>
          </cell>
          <cell r="K134">
            <v>539.2</v>
          </cell>
          <cell r="M134">
            <v>123</v>
          </cell>
          <cell r="N134">
            <v>1103.518</v>
          </cell>
        </row>
        <row r="135">
          <cell r="C135" t="str">
            <v>нераспределенная прибыль</v>
          </cell>
          <cell r="I135">
            <v>530</v>
          </cell>
          <cell r="J135">
            <v>1694.725</v>
          </cell>
          <cell r="K135">
            <v>667.672</v>
          </cell>
          <cell r="M135">
            <v>0</v>
          </cell>
          <cell r="N135">
            <v>2362.397</v>
          </cell>
          <cell r="T135">
            <v>1694.725</v>
          </cell>
          <cell r="U135">
            <v>2362.397</v>
          </cell>
        </row>
        <row r="136">
          <cell r="C136" t="str">
            <v>прочие</v>
          </cell>
          <cell r="I136">
            <v>540</v>
          </cell>
          <cell r="N136">
            <v>0</v>
          </cell>
        </row>
        <row r="137">
          <cell r="C137" t="str">
            <v>ПРИВЛЕЧЕННЫЕ СРЕДСТВА</v>
          </cell>
          <cell r="I137">
            <v>600</v>
          </cell>
          <cell r="J137">
            <v>0</v>
          </cell>
          <cell r="K137">
            <v>0</v>
          </cell>
          <cell r="M137">
            <v>0</v>
          </cell>
          <cell r="N137">
            <v>0</v>
          </cell>
        </row>
        <row r="138">
          <cell r="C138" t="str">
            <v>в том числе:</v>
          </cell>
        </row>
        <row r="139">
          <cell r="C139" t="str">
            <v>кредиты и займы банков</v>
          </cell>
          <cell r="I139">
            <v>610</v>
          </cell>
          <cell r="J139">
            <v>0</v>
          </cell>
          <cell r="K139">
            <v>0</v>
          </cell>
          <cell r="M139">
            <v>0</v>
          </cell>
          <cell r="N139">
            <v>0</v>
          </cell>
        </row>
        <row r="140">
          <cell r="C140" t="str">
            <v>заемные средства других организаций </v>
          </cell>
          <cell r="I140">
            <v>620</v>
          </cell>
          <cell r="J140">
            <v>0</v>
          </cell>
          <cell r="K140">
            <v>0</v>
          </cell>
          <cell r="M140">
            <v>0</v>
          </cell>
          <cell r="N140">
            <v>0</v>
          </cell>
        </row>
        <row r="141">
          <cell r="C141" t="str">
            <v>из бюджета </v>
          </cell>
          <cell r="I141">
            <v>630</v>
          </cell>
          <cell r="N141">
            <v>0</v>
          </cell>
        </row>
        <row r="142">
          <cell r="C142" t="str">
            <v>льготы по налогам и таможенным платежам </v>
          </cell>
          <cell r="I142">
            <v>640</v>
          </cell>
          <cell r="N142">
            <v>0</v>
          </cell>
        </row>
        <row r="143">
          <cell r="C143" t="str">
            <v>по договорам: </v>
          </cell>
          <cell r="I143">
            <v>650</v>
          </cell>
          <cell r="J143">
            <v>0</v>
          </cell>
          <cell r="K143">
            <v>0</v>
          </cell>
          <cell r="M143">
            <v>0</v>
          </cell>
          <cell r="N143">
            <v>0</v>
          </cell>
        </row>
        <row r="144">
          <cell r="C144" t="str">
            <v>долевого строительства </v>
          </cell>
          <cell r="I144">
            <v>651</v>
          </cell>
          <cell r="N144">
            <v>0</v>
          </cell>
        </row>
        <row r="145">
          <cell r="C145" t="str">
            <v>совместной деятельности </v>
          </cell>
          <cell r="I145">
            <v>652</v>
          </cell>
          <cell r="N145">
            <v>0</v>
          </cell>
        </row>
        <row r="146">
          <cell r="C146" t="str">
            <v>прочие</v>
          </cell>
          <cell r="I146">
            <v>660</v>
          </cell>
          <cell r="N146">
            <v>0</v>
          </cell>
        </row>
        <row r="147">
          <cell r="C147" t="str">
            <v>ИТОГО собственных и привлеченных средств </v>
          </cell>
          <cell r="I147">
            <v>700</v>
          </cell>
          <cell r="J147">
            <v>3367.901</v>
          </cell>
          <cell r="K147">
            <v>1998.182</v>
          </cell>
          <cell r="M147">
            <v>729.0720000000001</v>
          </cell>
          <cell r="N147">
            <v>4637.0109999999995</v>
          </cell>
        </row>
        <row r="148">
          <cell r="C148" t="str">
            <v>СПРАВОЧНО</v>
          </cell>
        </row>
        <row r="149">
          <cell r="C149" t="str">
            <v>Незавершенное строительство </v>
          </cell>
          <cell r="I149">
            <v>710</v>
          </cell>
          <cell r="N149">
            <v>0</v>
          </cell>
        </row>
        <row r="150">
          <cell r="C150" t="str">
            <v>в том числе:</v>
          </cell>
        </row>
        <row r="151">
          <cell r="C151" t="str">
            <v>жилищное </v>
          </cell>
          <cell r="I151">
            <v>711</v>
          </cell>
          <cell r="N151">
            <v>0</v>
          </cell>
        </row>
        <row r="153">
          <cell r="C153" t="str">
            <v>5. ФИНАНСОВЫЕ ВЛОЖЕНИЯ</v>
          </cell>
        </row>
        <row r="155">
          <cell r="C155" t="str">
            <v>Наименование показателя</v>
          </cell>
          <cell r="I155" t="str">
            <v>Код стр.</v>
          </cell>
          <cell r="J155" t="str">
            <v>Краткосрочные </v>
          </cell>
          <cell r="M155" t="str">
            <v>Долгосрочные</v>
          </cell>
        </row>
        <row r="156">
          <cell r="J156" t="str">
            <v>На начало года</v>
          </cell>
          <cell r="K156" t="str">
            <v>На конец отчетного периода</v>
          </cell>
          <cell r="M156" t="str">
            <v>На начало 
года</v>
          </cell>
          <cell r="N156" t="str">
            <v>На конец отчетного 
периода</v>
          </cell>
        </row>
        <row r="157">
          <cell r="C157">
            <v>1</v>
          </cell>
          <cell r="I157">
            <v>2</v>
          </cell>
          <cell r="J157">
            <v>3</v>
          </cell>
          <cell r="K157">
            <v>4</v>
          </cell>
          <cell r="M157">
            <v>5</v>
          </cell>
          <cell r="N157">
            <v>6</v>
          </cell>
        </row>
        <row r="158">
          <cell r="C158" t="str">
            <v>Паи и акции </v>
          </cell>
          <cell r="I158">
            <v>730</v>
          </cell>
          <cell r="T158">
            <v>0</v>
          </cell>
          <cell r="U158">
            <v>0</v>
          </cell>
        </row>
        <row r="159">
          <cell r="C159" t="str">
            <v>Долговые ценные бумаги </v>
          </cell>
          <cell r="I159">
            <v>740</v>
          </cell>
          <cell r="T159" t="str">
            <v>=</v>
          </cell>
          <cell r="U159" t="str">
            <v>=</v>
          </cell>
        </row>
        <row r="160">
          <cell r="C160" t="str">
            <v>Представленные займы</v>
          </cell>
          <cell r="I160">
            <v>750</v>
          </cell>
          <cell r="T160">
            <v>0</v>
          </cell>
          <cell r="U160">
            <v>0</v>
          </cell>
        </row>
        <row r="161">
          <cell r="C161" t="str">
            <v>Вклады по договору простого товарищества</v>
          </cell>
          <cell r="I161">
            <v>760</v>
          </cell>
        </row>
        <row r="162">
          <cell r="C162" t="str">
            <v>СПРАВОЧНО</v>
          </cell>
          <cell r="J162" t="str">
            <v>На начало года</v>
          </cell>
          <cell r="M162" t="str">
            <v>На конец отчетного периода</v>
          </cell>
        </row>
        <row r="163">
          <cell r="C163" t="str">
            <v>Сумма резерва под обесценение финансовых вложений в ценные бумаги </v>
          </cell>
          <cell r="I163">
            <v>765</v>
          </cell>
        </row>
        <row r="165">
          <cell r="C165" t="str">
            <v>Руководитель</v>
          </cell>
          <cell r="M165" t="str">
            <v>Иванов И.И.</v>
          </cell>
        </row>
        <row r="166">
          <cell r="C166" t="str">
            <v>Главный бухгалтер </v>
          </cell>
          <cell r="M166" t="str">
            <v>Петрова П.П.</v>
          </cell>
        </row>
        <row r="167">
          <cell r="C167" t="str">
            <v>(бухгалтер)</v>
          </cell>
        </row>
        <row r="169">
          <cell r="C169">
            <v>38919</v>
          </cell>
        </row>
      </sheetData>
      <sheetData sheetId="6">
        <row r="19">
          <cell r="J19">
            <v>0</v>
          </cell>
          <cell r="L19">
            <v>0</v>
          </cell>
        </row>
        <row r="20">
          <cell r="J20">
            <v>0</v>
          </cell>
          <cell r="L20">
            <v>0</v>
          </cell>
        </row>
        <row r="26">
          <cell r="J26">
            <v>0</v>
          </cell>
          <cell r="L26">
            <v>0</v>
          </cell>
        </row>
        <row r="27">
          <cell r="J27">
            <v>0</v>
          </cell>
          <cell r="L27">
            <v>0</v>
          </cell>
        </row>
        <row r="32">
          <cell r="J32">
            <v>0</v>
          </cell>
          <cell r="L32">
            <v>0</v>
          </cell>
        </row>
        <row r="38">
          <cell r="J38">
            <v>0</v>
          </cell>
          <cell r="L38">
            <v>0</v>
          </cell>
          <cell r="Q38">
            <v>0</v>
          </cell>
        </row>
      </sheetData>
      <sheetData sheetId="7">
        <row r="11">
          <cell r="G11">
            <v>12896.881999999998</v>
          </cell>
          <cell r="H11">
            <v>10404.483</v>
          </cell>
        </row>
        <row r="12">
          <cell r="G12">
            <v>739.376</v>
          </cell>
          <cell r="H12">
            <v>2929.066</v>
          </cell>
        </row>
        <row r="13">
          <cell r="G13">
            <v>1080.182</v>
          </cell>
          <cell r="H13">
            <v>661.343</v>
          </cell>
        </row>
        <row r="14">
          <cell r="G14">
            <v>0</v>
          </cell>
          <cell r="H14">
            <v>0</v>
          </cell>
        </row>
        <row r="15">
          <cell r="G15">
            <v>6783.735999999999</v>
          </cell>
          <cell r="H15">
            <v>2423.271</v>
          </cell>
        </row>
        <row r="16">
          <cell r="G16">
            <v>0</v>
          </cell>
          <cell r="H16">
            <v>0</v>
          </cell>
        </row>
        <row r="17">
          <cell r="G17">
            <v>0</v>
          </cell>
          <cell r="H17">
            <v>0</v>
          </cell>
        </row>
        <row r="18">
          <cell r="G18">
            <v>0</v>
          </cell>
          <cell r="H18">
            <v>0</v>
          </cell>
        </row>
        <row r="19">
          <cell r="G19">
            <v>0</v>
          </cell>
          <cell r="H19">
            <v>0</v>
          </cell>
        </row>
        <row r="20">
          <cell r="G20">
            <v>4293.588</v>
          </cell>
          <cell r="H20">
            <v>4390.803</v>
          </cell>
        </row>
        <row r="21">
          <cell r="G21">
            <v>0</v>
          </cell>
          <cell r="H21">
            <v>0</v>
          </cell>
        </row>
        <row r="22">
          <cell r="G22">
            <v>9062.175000000001</v>
          </cell>
          <cell r="H22">
            <v>5622.1054</v>
          </cell>
        </row>
        <row r="23">
          <cell r="G23">
            <v>0</v>
          </cell>
          <cell r="H23">
            <v>0</v>
          </cell>
        </row>
        <row r="24">
          <cell r="G24">
            <v>0</v>
          </cell>
          <cell r="H24">
            <v>0</v>
          </cell>
        </row>
        <row r="25">
          <cell r="G25">
            <v>9062.175000000001</v>
          </cell>
          <cell r="H25">
            <v>5622.1054</v>
          </cell>
        </row>
        <row r="26">
          <cell r="G26">
            <v>0</v>
          </cell>
          <cell r="H26">
            <v>0</v>
          </cell>
        </row>
        <row r="27">
          <cell r="G27">
            <v>0</v>
          </cell>
          <cell r="H27">
            <v>0</v>
          </cell>
        </row>
        <row r="28">
          <cell r="G28">
            <v>0</v>
          </cell>
          <cell r="H28">
            <v>0</v>
          </cell>
        </row>
        <row r="29">
          <cell r="G29">
            <v>3834.7069999999967</v>
          </cell>
          <cell r="H29">
            <v>4782.3776</v>
          </cell>
        </row>
        <row r="35">
          <cell r="G35">
            <v>1800</v>
          </cell>
          <cell r="H35">
            <v>1800</v>
          </cell>
        </row>
      </sheetData>
      <sheetData sheetId="8">
        <row r="13">
          <cell r="K13">
            <v>16</v>
          </cell>
        </row>
      </sheetData>
      <sheetData sheetId="9">
        <row r="11">
          <cell r="E11">
            <v>3834.7079999999996</v>
          </cell>
          <cell r="G11">
            <v>4782.38</v>
          </cell>
          <cell r="I11">
            <v>947.6720000000005</v>
          </cell>
        </row>
        <row r="12">
          <cell r="E12">
            <v>-208.998</v>
          </cell>
          <cell r="G12">
            <v>-162.063</v>
          </cell>
          <cell r="I12">
            <v>46.935</v>
          </cell>
        </row>
        <row r="13">
          <cell r="E13">
            <v>9062.175000000001</v>
          </cell>
          <cell r="G13">
            <v>5622.1054</v>
          </cell>
          <cell r="I13">
            <v>-3440.0696000000007</v>
          </cell>
        </row>
        <row r="14">
          <cell r="E14">
            <v>0</v>
          </cell>
          <cell r="G14">
            <v>0</v>
          </cell>
          <cell r="I14">
            <v>0</v>
          </cell>
        </row>
        <row r="15">
          <cell r="E15">
            <v>0</v>
          </cell>
          <cell r="G15">
            <v>0</v>
          </cell>
          <cell r="I15">
            <v>0</v>
          </cell>
        </row>
        <row r="16">
          <cell r="E16">
            <v>9062.175000000001</v>
          </cell>
          <cell r="G16">
            <v>5622.1054</v>
          </cell>
          <cell r="I16">
            <v>-3440.0696000000007</v>
          </cell>
        </row>
        <row r="17">
          <cell r="E17">
            <v>6440.032</v>
          </cell>
          <cell r="G17">
            <v>4016.573</v>
          </cell>
          <cell r="I17">
            <v>-2423.4590000000003</v>
          </cell>
        </row>
        <row r="18">
          <cell r="E18">
            <v>1603.909</v>
          </cell>
          <cell r="G18">
            <v>304.993</v>
          </cell>
          <cell r="I18">
            <v>-1298.9160000000002</v>
          </cell>
        </row>
        <row r="19">
          <cell r="E19">
            <v>56.837</v>
          </cell>
          <cell r="G19">
            <v>56.837</v>
          </cell>
          <cell r="I19">
            <v>0</v>
          </cell>
        </row>
        <row r="20">
          <cell r="E20">
            <v>588.798</v>
          </cell>
          <cell r="G20">
            <v>1147.4027</v>
          </cell>
          <cell r="I20">
            <v>558.6047000000001</v>
          </cell>
        </row>
        <row r="21">
          <cell r="E21">
            <v>372.599</v>
          </cell>
          <cell r="G21">
            <v>96.2997</v>
          </cell>
          <cell r="I21">
            <v>-276.2993</v>
          </cell>
        </row>
        <row r="22">
          <cell r="E22">
            <v>0</v>
          </cell>
          <cell r="G22">
            <v>0</v>
          </cell>
          <cell r="I22">
            <v>0</v>
          </cell>
        </row>
        <row r="23">
          <cell r="E23">
            <v>0</v>
          </cell>
          <cell r="G23">
            <v>0</v>
          </cell>
          <cell r="I23">
            <v>0</v>
          </cell>
        </row>
        <row r="24">
          <cell r="E24">
            <v>0</v>
          </cell>
          <cell r="G24">
            <v>0</v>
          </cell>
          <cell r="I24">
            <v>0</v>
          </cell>
        </row>
        <row r="25">
          <cell r="E25">
            <v>12687.885</v>
          </cell>
          <cell r="G25">
            <v>10242.4224</v>
          </cell>
          <cell r="I25">
            <v>-2445.4626000000007</v>
          </cell>
        </row>
      </sheetData>
      <sheetData sheetId="10">
        <row r="11">
          <cell r="E11">
            <v>1819.558</v>
          </cell>
          <cell r="G11">
            <v>3590.4089999999997</v>
          </cell>
          <cell r="I11">
            <v>1770.8509999999997</v>
          </cell>
        </row>
        <row r="12">
          <cell r="E12">
            <v>739.376</v>
          </cell>
          <cell r="G12">
            <v>2929.066</v>
          </cell>
          <cell r="I12">
            <v>2189.6899999999996</v>
          </cell>
        </row>
        <row r="13">
          <cell r="E13">
            <v>1080.182</v>
          </cell>
          <cell r="G13">
            <v>661.343</v>
          </cell>
          <cell r="I13">
            <v>-418.83900000000006</v>
          </cell>
        </row>
        <row r="14">
          <cell r="E14">
            <v>0</v>
          </cell>
          <cell r="G14">
            <v>0</v>
          </cell>
          <cell r="I14">
            <v>0</v>
          </cell>
        </row>
        <row r="15">
          <cell r="E15">
            <v>0</v>
          </cell>
          <cell r="G15">
            <v>0</v>
          </cell>
          <cell r="I15">
            <v>0</v>
          </cell>
        </row>
        <row r="16">
          <cell r="E16">
            <v>0</v>
          </cell>
          <cell r="G16">
            <v>0</v>
          </cell>
          <cell r="I16">
            <v>0</v>
          </cell>
        </row>
        <row r="17">
          <cell r="E17">
            <v>10868.326</v>
          </cell>
          <cell r="G17">
            <v>6652.011</v>
          </cell>
          <cell r="I17">
            <v>-4216.314999999999</v>
          </cell>
        </row>
        <row r="18">
          <cell r="E18">
            <v>5502.132</v>
          </cell>
          <cell r="G18">
            <v>1275.736</v>
          </cell>
          <cell r="I18">
            <v>-4226.396</v>
          </cell>
        </row>
        <row r="19">
          <cell r="E19">
            <v>5502.132</v>
          </cell>
          <cell r="G19">
            <v>1275.736</v>
          </cell>
          <cell r="I19">
            <v>-4226.396</v>
          </cell>
        </row>
        <row r="20">
          <cell r="E20">
            <v>0</v>
          </cell>
          <cell r="G20">
            <v>0</v>
          </cell>
          <cell r="I20">
            <v>0</v>
          </cell>
        </row>
        <row r="21">
          <cell r="E21">
            <v>0</v>
          </cell>
          <cell r="G21">
            <v>0</v>
          </cell>
          <cell r="I21">
            <v>0</v>
          </cell>
        </row>
        <row r="22">
          <cell r="E22">
            <v>1072.606</v>
          </cell>
          <cell r="G22">
            <v>985.472</v>
          </cell>
          <cell r="I22">
            <v>-87.13400000000001</v>
          </cell>
        </row>
        <row r="23">
          <cell r="E23">
            <v>0</v>
          </cell>
          <cell r="G23">
            <v>0</v>
          </cell>
          <cell r="I23">
            <v>0</v>
          </cell>
        </row>
        <row r="24">
          <cell r="E24">
            <v>0</v>
          </cell>
          <cell r="G24">
            <v>0</v>
          </cell>
          <cell r="I24">
            <v>0</v>
          </cell>
        </row>
        <row r="25">
          <cell r="E25">
            <v>0</v>
          </cell>
          <cell r="G25">
            <v>0</v>
          </cell>
          <cell r="I25">
            <v>0</v>
          </cell>
        </row>
        <row r="26">
          <cell r="E26">
            <v>0</v>
          </cell>
          <cell r="G26">
            <v>0</v>
          </cell>
          <cell r="I26">
            <v>0</v>
          </cell>
        </row>
        <row r="27">
          <cell r="E27">
            <v>4293.588</v>
          </cell>
          <cell r="G27">
            <v>4390.803</v>
          </cell>
          <cell r="I27">
            <v>97.21500000000015</v>
          </cell>
        </row>
        <row r="28">
          <cell r="E28">
            <v>0</v>
          </cell>
          <cell r="G28">
            <v>0</v>
          </cell>
          <cell r="I28">
            <v>0</v>
          </cell>
        </row>
        <row r="29">
          <cell r="E29">
            <v>12687.883999999998</v>
          </cell>
          <cell r="G29">
            <v>10242.42</v>
          </cell>
          <cell r="I29">
            <v>-2445.463999999998</v>
          </cell>
        </row>
      </sheetData>
      <sheetData sheetId="11">
        <row r="11">
          <cell r="E11">
            <v>1341.4950000000015</v>
          </cell>
          <cell r="G11">
            <v>304.6979999999996</v>
          </cell>
        </row>
        <row r="12">
          <cell r="E12">
            <v>1330.0970000000016</v>
          </cell>
          <cell r="G12">
            <v>293.9979999999996</v>
          </cell>
        </row>
        <row r="13">
          <cell r="E13">
            <v>0</v>
          </cell>
          <cell r="G13">
            <v>0</v>
          </cell>
        </row>
        <row r="14">
          <cell r="E14">
            <v>11.398000000000001</v>
          </cell>
          <cell r="G14">
            <v>10.7</v>
          </cell>
        </row>
        <row r="15">
          <cell r="E15">
            <v>367.724</v>
          </cell>
          <cell r="G15">
            <v>74</v>
          </cell>
        </row>
        <row r="16">
          <cell r="E16">
            <v>973.7710000000015</v>
          </cell>
          <cell r="G16">
            <v>230.69799999999958</v>
          </cell>
        </row>
        <row r="17">
          <cell r="E17">
            <v>0</v>
          </cell>
        </row>
        <row r="18">
          <cell r="E18">
            <v>0</v>
          </cell>
        </row>
        <row r="19">
          <cell r="E19">
            <v>0</v>
          </cell>
        </row>
        <row r="20">
          <cell r="E2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R29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13.00390625" style="3" customWidth="1"/>
    <col min="2" max="6" width="8.875" style="3" customWidth="1"/>
    <col min="7" max="7" width="6.00390625" style="3" customWidth="1"/>
    <col min="8" max="8" width="4.625" style="3" customWidth="1"/>
    <col min="9" max="16384" width="8.875" style="3" customWidth="1"/>
  </cols>
  <sheetData>
    <row r="1" spans="1:7" ht="16.5" customHeight="1" thickBot="1">
      <c r="A1" s="6"/>
      <c r="B1" s="7" t="s">
        <v>209</v>
      </c>
      <c r="C1" s="6"/>
      <c r="D1" s="6"/>
      <c r="E1" s="6"/>
      <c r="F1" s="6"/>
      <c r="G1" s="6"/>
    </row>
    <row r="2" spans="1:14" ht="18.75" customHeight="1">
      <c r="A2" s="8">
        <v>2021</v>
      </c>
      <c r="B2" s="7" t="s">
        <v>210</v>
      </c>
      <c r="C2" s="6"/>
      <c r="D2" s="6"/>
      <c r="E2" s="6"/>
      <c r="F2" s="6"/>
      <c r="G2" s="6"/>
      <c r="I2" s="27" t="s">
        <v>707</v>
      </c>
      <c r="J2" s="29" t="str">
        <f>VerShab</f>
        <v>00012</v>
      </c>
      <c r="K2" s="23" t="str">
        <f>CONCATENATE("от ",Данные!A13)</f>
        <v>от 06.04.2020г.</v>
      </c>
      <c r="L2" s="23"/>
      <c r="M2" s="23"/>
      <c r="N2" s="24"/>
    </row>
    <row r="3" spans="1:18" ht="16.5" customHeight="1" thickBot="1">
      <c r="A3" s="6"/>
      <c r="B3" s="6"/>
      <c r="C3" s="6"/>
      <c r="D3" s="6"/>
      <c r="E3" s="6"/>
      <c r="F3" s="6"/>
      <c r="G3" s="7" t="s">
        <v>211</v>
      </c>
      <c r="I3" s="28" t="str">
        <f>CONCATENATE("для ввода данных с отчетного ",Данные!A14)</f>
        <v>для ввода данных с отчетного апреля 2020г.</v>
      </c>
      <c r="J3" s="25"/>
      <c r="K3" s="25"/>
      <c r="L3" s="25"/>
      <c r="M3" s="25"/>
      <c r="N3" s="26"/>
      <c r="O3" s="11"/>
      <c r="P3" s="11"/>
      <c r="Q3" s="11"/>
      <c r="R3" s="11"/>
    </row>
    <row r="4" spans="1:18" ht="12.75">
      <c r="A4" s="2"/>
      <c r="B4" s="2"/>
      <c r="C4" s="2"/>
      <c r="D4" s="2"/>
      <c r="E4" s="2"/>
      <c r="F4" s="2"/>
      <c r="G4" s="2"/>
      <c r="J4" s="11"/>
      <c r="K4" s="11"/>
      <c r="L4" s="11"/>
      <c r="M4" s="11"/>
      <c r="N4" s="11"/>
      <c r="O4" s="11"/>
      <c r="P4" s="11"/>
      <c r="Q4" s="11"/>
      <c r="R4" s="11"/>
    </row>
    <row r="5" spans="1:18" ht="12.75">
      <c r="A5" s="2"/>
      <c r="B5" s="2"/>
      <c r="C5" s="2"/>
      <c r="D5" s="2"/>
      <c r="E5" s="2"/>
      <c r="F5" s="2"/>
      <c r="G5" s="2"/>
      <c r="I5" s="10" t="s">
        <v>295</v>
      </c>
      <c r="J5" s="11"/>
      <c r="K5" s="11"/>
      <c r="L5" s="11"/>
      <c r="M5" s="11"/>
      <c r="N5" s="11"/>
      <c r="O5" s="11"/>
      <c r="P5" s="11"/>
      <c r="Q5" s="11"/>
      <c r="R5" s="11"/>
    </row>
    <row r="6" spans="1:18" ht="12.75">
      <c r="A6" s="2"/>
      <c r="B6" s="2"/>
      <c r="C6" s="2"/>
      <c r="D6" s="2"/>
      <c r="E6" s="2"/>
      <c r="F6" s="2"/>
      <c r="G6" s="2"/>
      <c r="J6" s="11"/>
      <c r="K6" s="11"/>
      <c r="L6" s="11"/>
      <c r="M6" s="11"/>
      <c r="N6" s="11"/>
      <c r="O6" s="11"/>
      <c r="P6" s="11"/>
      <c r="Q6" s="11"/>
      <c r="R6" s="11"/>
    </row>
    <row r="7" spans="1:18" ht="12.75">
      <c r="A7" s="2"/>
      <c r="B7" s="2"/>
      <c r="C7" s="2"/>
      <c r="D7" s="2"/>
      <c r="E7" s="2"/>
      <c r="F7" s="2"/>
      <c r="G7" s="2"/>
      <c r="I7" s="3" t="s">
        <v>296</v>
      </c>
      <c r="J7" s="11"/>
      <c r="K7" s="11"/>
      <c r="L7" s="11"/>
      <c r="M7" s="11"/>
      <c r="N7" s="11"/>
      <c r="O7" s="11"/>
      <c r="P7" s="11"/>
      <c r="Q7" s="11"/>
      <c r="R7" s="11"/>
    </row>
    <row r="8" spans="1:18" ht="12.75">
      <c r="A8" s="2"/>
      <c r="B8" s="2"/>
      <c r="C8" s="2"/>
      <c r="D8" s="2"/>
      <c r="E8" s="2"/>
      <c r="F8" s="2"/>
      <c r="G8" s="2"/>
      <c r="I8" s="3" t="s">
        <v>297</v>
      </c>
      <c r="J8" s="11"/>
      <c r="K8" s="11"/>
      <c r="L8" s="11"/>
      <c r="M8" s="11"/>
      <c r="N8" s="11"/>
      <c r="O8" s="11"/>
      <c r="P8" s="11"/>
      <c r="Q8" s="11"/>
      <c r="R8" s="11"/>
    </row>
    <row r="9" spans="1:18" ht="12.75">
      <c r="A9" s="2"/>
      <c r="B9" s="2"/>
      <c r="C9" s="2"/>
      <c r="D9" s="2"/>
      <c r="E9" s="2"/>
      <c r="F9" s="2"/>
      <c r="G9" s="2"/>
      <c r="I9" s="3" t="s">
        <v>708</v>
      </c>
      <c r="J9" s="11"/>
      <c r="K9" s="11"/>
      <c r="L9" s="11"/>
      <c r="M9" s="11"/>
      <c r="N9" s="11"/>
      <c r="O9" s="11"/>
      <c r="P9" s="11"/>
      <c r="Q9" s="11"/>
      <c r="R9" s="11"/>
    </row>
    <row r="10" spans="1:18" ht="12.75">
      <c r="A10" s="2"/>
      <c r="B10" s="2"/>
      <c r="C10" s="2"/>
      <c r="D10" s="2"/>
      <c r="E10" s="2"/>
      <c r="F10" s="2"/>
      <c r="G10" s="2"/>
      <c r="I10" s="3" t="s">
        <v>709</v>
      </c>
      <c r="J10" s="11"/>
      <c r="K10" s="11"/>
      <c r="L10" s="11"/>
      <c r="M10" s="11"/>
      <c r="N10" s="11"/>
      <c r="O10" s="11"/>
      <c r="P10" s="11"/>
      <c r="Q10" s="11"/>
      <c r="R10" s="11"/>
    </row>
    <row r="11" spans="1:18" ht="12.75">
      <c r="A11" s="2"/>
      <c r="B11" s="2"/>
      <c r="C11" s="2"/>
      <c r="D11" s="2"/>
      <c r="E11" s="2"/>
      <c r="F11" s="2"/>
      <c r="G11" s="2"/>
      <c r="I11" s="3" t="s">
        <v>298</v>
      </c>
      <c r="J11" s="11"/>
      <c r="K11" s="11"/>
      <c r="L11" s="11"/>
      <c r="M11" s="11"/>
      <c r="N11" s="11"/>
      <c r="O11" s="11"/>
      <c r="P11" s="11"/>
      <c r="Q11" s="11"/>
      <c r="R11" s="11"/>
    </row>
    <row r="12" spans="1:18" ht="12.75">
      <c r="A12" s="2"/>
      <c r="B12" s="2"/>
      <c r="C12" s="2"/>
      <c r="D12" s="2"/>
      <c r="E12" s="2"/>
      <c r="F12" s="2"/>
      <c r="G12" s="2"/>
      <c r="J12" s="11"/>
      <c r="K12" s="11"/>
      <c r="L12" s="11"/>
      <c r="M12" s="11"/>
      <c r="N12" s="11"/>
      <c r="O12" s="11"/>
      <c r="P12" s="11"/>
      <c r="Q12" s="11"/>
      <c r="R12" s="11"/>
    </row>
    <row r="13" spans="1:18" ht="12.75">
      <c r="A13" s="2"/>
      <c r="B13" s="2"/>
      <c r="C13" s="2"/>
      <c r="D13" s="2"/>
      <c r="E13" s="2"/>
      <c r="F13" s="2"/>
      <c r="G13" s="2"/>
      <c r="I13" s="3" t="s">
        <v>299</v>
      </c>
      <c r="J13" s="11"/>
      <c r="K13" s="11"/>
      <c r="L13" s="11"/>
      <c r="M13" s="11"/>
      <c r="N13" s="11"/>
      <c r="O13" s="11"/>
      <c r="P13" s="11"/>
      <c r="Q13" s="11"/>
      <c r="R13" s="11"/>
    </row>
    <row r="14" spans="1:18" ht="12.75">
      <c r="A14" s="2"/>
      <c r="B14" s="2"/>
      <c r="C14" s="2"/>
      <c r="D14" s="2"/>
      <c r="E14" s="2"/>
      <c r="F14" s="2"/>
      <c r="G14" s="2"/>
      <c r="I14" s="3" t="s">
        <v>300</v>
      </c>
      <c r="J14" s="11"/>
      <c r="K14" s="11"/>
      <c r="L14" s="11"/>
      <c r="M14" s="11"/>
      <c r="N14" s="11"/>
      <c r="O14" s="11"/>
      <c r="P14" s="11"/>
      <c r="Q14" s="11"/>
      <c r="R14" s="11"/>
    </row>
    <row r="15" spans="1:18" ht="12.75">
      <c r="A15" s="2"/>
      <c r="B15" s="2"/>
      <c r="C15" s="2"/>
      <c r="D15" s="2"/>
      <c r="E15" s="2"/>
      <c r="F15" s="2"/>
      <c r="G15" s="2"/>
      <c r="J15" s="11"/>
      <c r="K15" s="11"/>
      <c r="L15" s="11"/>
      <c r="M15" s="11"/>
      <c r="N15" s="11"/>
      <c r="O15" s="11"/>
      <c r="P15" s="11"/>
      <c r="Q15" s="11"/>
      <c r="R15" s="11"/>
    </row>
    <row r="16" spans="1:18" ht="12.75">
      <c r="A16" s="2"/>
      <c r="B16" s="2"/>
      <c r="C16" s="2"/>
      <c r="D16" s="2"/>
      <c r="E16" s="2"/>
      <c r="F16" s="2"/>
      <c r="G16" s="2"/>
      <c r="I16" s="10" t="s">
        <v>301</v>
      </c>
      <c r="J16" s="11"/>
      <c r="K16" s="11"/>
      <c r="L16" s="11"/>
      <c r="M16" s="11"/>
      <c r="N16" s="11"/>
      <c r="O16" s="11"/>
      <c r="P16" s="11"/>
      <c r="Q16" s="11"/>
      <c r="R16" s="11"/>
    </row>
    <row r="17" spans="1:18" ht="12.75">
      <c r="A17" s="2"/>
      <c r="B17" s="2"/>
      <c r="C17" s="2"/>
      <c r="D17" s="2"/>
      <c r="E17" s="2"/>
      <c r="F17" s="2"/>
      <c r="G17" s="2"/>
      <c r="I17" s="3" t="s">
        <v>710</v>
      </c>
      <c r="J17" s="11"/>
      <c r="K17" s="11"/>
      <c r="L17" s="11"/>
      <c r="M17" s="11"/>
      <c r="N17" s="11"/>
      <c r="O17" s="11"/>
      <c r="P17" s="11"/>
      <c r="Q17" s="11"/>
      <c r="R17" s="11"/>
    </row>
    <row r="18" spans="1:18" ht="12.75">
      <c r="A18" s="2"/>
      <c r="B18" s="2"/>
      <c r="C18" s="2"/>
      <c r="D18" s="2"/>
      <c r="E18" s="2"/>
      <c r="F18" s="2"/>
      <c r="G18" s="2"/>
      <c r="I18" s="3" t="s">
        <v>302</v>
      </c>
      <c r="J18" s="11"/>
      <c r="K18" s="11"/>
      <c r="L18" s="11"/>
      <c r="M18" s="11"/>
      <c r="N18" s="11"/>
      <c r="O18" s="11"/>
      <c r="P18" s="11"/>
      <c r="Q18" s="11"/>
      <c r="R18" s="11"/>
    </row>
    <row r="19" spans="1:18" ht="12.75">
      <c r="A19" s="2"/>
      <c r="B19" s="2"/>
      <c r="C19" s="2"/>
      <c r="D19" s="2"/>
      <c r="E19" s="2"/>
      <c r="F19" s="2"/>
      <c r="G19" s="2"/>
      <c r="I19" s="3" t="s">
        <v>711</v>
      </c>
      <c r="J19" s="11"/>
      <c r="K19" s="11"/>
      <c r="L19" s="11"/>
      <c r="M19" s="11"/>
      <c r="N19" s="11"/>
      <c r="O19" s="11"/>
      <c r="P19" s="11"/>
      <c r="Q19" s="11"/>
      <c r="R19" s="11"/>
    </row>
    <row r="20" spans="1:18" ht="12.75">
      <c r="A20" s="2"/>
      <c r="B20" s="2"/>
      <c r="C20" s="2"/>
      <c r="D20" s="2"/>
      <c r="E20" s="2"/>
      <c r="F20" s="2"/>
      <c r="G20" s="2"/>
      <c r="I20" s="3" t="s">
        <v>303</v>
      </c>
      <c r="J20" s="11"/>
      <c r="K20" s="11"/>
      <c r="L20" s="11"/>
      <c r="M20" s="11"/>
      <c r="N20" s="11"/>
      <c r="O20" s="11"/>
      <c r="P20" s="11"/>
      <c r="Q20" s="11"/>
      <c r="R20" s="11"/>
    </row>
    <row r="21" spans="1:18" ht="12.75">
      <c r="A21" s="2"/>
      <c r="B21" s="2"/>
      <c r="C21" s="2"/>
      <c r="D21" s="2"/>
      <c r="E21" s="2"/>
      <c r="F21" s="2"/>
      <c r="G21" s="2"/>
      <c r="J21" s="11"/>
      <c r="K21" s="11"/>
      <c r="L21" s="11"/>
      <c r="M21" s="11"/>
      <c r="N21" s="11"/>
      <c r="O21" s="11"/>
      <c r="P21" s="11"/>
      <c r="Q21" s="11"/>
      <c r="R21" s="11"/>
    </row>
    <row r="22" spans="1:18" ht="12.75">
      <c r="A22" s="2"/>
      <c r="B22" s="2"/>
      <c r="C22" s="2"/>
      <c r="D22" s="2"/>
      <c r="E22" s="2"/>
      <c r="F22" s="2"/>
      <c r="G22" s="2"/>
      <c r="I22" s="3" t="s">
        <v>712</v>
      </c>
      <c r="J22" s="11"/>
      <c r="K22" s="11"/>
      <c r="L22" s="11"/>
      <c r="M22" s="11"/>
      <c r="N22" s="11"/>
      <c r="O22" s="11"/>
      <c r="P22" s="11"/>
      <c r="Q22" s="11"/>
      <c r="R22" s="11"/>
    </row>
    <row r="23" spans="1:18" ht="12.75">
      <c r="A23" s="2"/>
      <c r="B23" s="2"/>
      <c r="C23" s="2"/>
      <c r="D23" s="2"/>
      <c r="E23" s="2"/>
      <c r="F23" s="2"/>
      <c r="G23" s="2"/>
      <c r="I23" s="3" t="s">
        <v>304</v>
      </c>
      <c r="J23" s="11"/>
      <c r="K23" s="11"/>
      <c r="L23" s="11"/>
      <c r="M23" s="11"/>
      <c r="N23" s="11"/>
      <c r="O23" s="11"/>
      <c r="P23" s="11"/>
      <c r="Q23" s="11"/>
      <c r="R23" s="11"/>
    </row>
    <row r="24" spans="1:9" ht="12.75">
      <c r="A24" s="2"/>
      <c r="B24" s="2"/>
      <c r="C24" s="2"/>
      <c r="D24" s="2"/>
      <c r="E24" s="2"/>
      <c r="F24" s="2"/>
      <c r="G24" s="2"/>
      <c r="I24" s="3" t="s">
        <v>305</v>
      </c>
    </row>
    <row r="25" spans="1:9" ht="12.75">
      <c r="A25" s="2"/>
      <c r="B25" s="2"/>
      <c r="C25" s="2"/>
      <c r="D25" s="2"/>
      <c r="E25" s="2"/>
      <c r="F25" s="2"/>
      <c r="G25" s="2"/>
      <c r="I25" s="3" t="s">
        <v>306</v>
      </c>
    </row>
    <row r="26" spans="1:7" ht="12.75">
      <c r="A26" s="2"/>
      <c r="B26" s="2"/>
      <c r="C26" s="2"/>
      <c r="D26" s="2"/>
      <c r="E26" s="2"/>
      <c r="F26" s="2"/>
      <c r="G26" s="2"/>
    </row>
    <row r="27" spans="1:7" ht="12.75">
      <c r="A27" s="2"/>
      <c r="B27" s="2"/>
      <c r="C27" s="2"/>
      <c r="D27" s="2"/>
      <c r="E27" s="2"/>
      <c r="F27" s="2"/>
      <c r="G27" s="2"/>
    </row>
    <row r="28" spans="1:7" ht="12.75">
      <c r="A28" s="2"/>
      <c r="B28" s="2"/>
      <c r="C28" s="2"/>
      <c r="D28" s="2"/>
      <c r="E28" s="2"/>
      <c r="F28" s="2"/>
      <c r="G28" s="2"/>
    </row>
    <row r="29" spans="1:7" ht="39" customHeight="1">
      <c r="A29" s="9" t="s">
        <v>287</v>
      </c>
      <c r="B29" s="112" t="s">
        <v>288</v>
      </c>
      <c r="C29" s="112"/>
      <c r="D29" s="112"/>
      <c r="E29" s="112"/>
      <c r="F29" s="112"/>
      <c r="G29" s="112"/>
    </row>
  </sheetData>
  <sheetProtection password="C613" sheet="1" objects="1" scenarios="1" selectLockedCells="1"/>
  <mergeCells count="1">
    <mergeCell ref="B29:G29"/>
  </mergeCells>
  <printOptions/>
  <pageMargins left="0.3937007874015748" right="0.3937007874015748" top="0.984251968503937" bottom="0.984251968503937" header="0.5118110236220472" footer="0.5118110236220472"/>
  <pageSetup blackAndWhite="1" fitToHeight="1" fitToWidth="1" horizontalDpi="120" verticalDpi="120" orientation="landscape" paperSize="9" scale="85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2:Y80"/>
  <sheetViews>
    <sheetView showGridLines="0" showZeros="0" tabSelected="1" zoomScaleSheetLayoutView="100" zoomScalePageLayoutView="0" workbookViewId="0" topLeftCell="A1">
      <pane ySplit="3" topLeftCell="A16" activePane="bottomLeft" state="frozen"/>
      <selection pane="topLeft" activeCell="A1" sqref="A1"/>
      <selection pane="bottomLeft" activeCell="H36" sqref="H36:J36"/>
    </sheetView>
  </sheetViews>
  <sheetFormatPr defaultColWidth="9.00390625" defaultRowHeight="12.75"/>
  <cols>
    <col min="1" max="1" width="16.875" style="34" bestFit="1" customWidth="1"/>
    <col min="2" max="2" width="4.875" style="34" customWidth="1"/>
    <col min="3" max="3" width="10.625" style="34" customWidth="1"/>
    <col min="4" max="4" width="5.50390625" style="34" customWidth="1"/>
    <col min="5" max="5" width="3.375" style="34" customWidth="1"/>
    <col min="6" max="6" width="11.00390625" style="34" customWidth="1"/>
    <col min="7" max="7" width="7.375" style="34" customWidth="1"/>
    <col min="8" max="8" width="8.125" style="34" customWidth="1"/>
    <col min="9" max="9" width="3.00390625" style="34" customWidth="1"/>
    <col min="10" max="10" width="2.00390625" style="34" customWidth="1"/>
    <col min="11" max="11" width="5.375" style="34" customWidth="1"/>
    <col min="12" max="12" width="3.375" style="34" customWidth="1"/>
    <col min="13" max="13" width="2.375" style="34" customWidth="1"/>
    <col min="14" max="14" width="5.50390625" style="34" customWidth="1"/>
    <col min="15" max="16384" width="8.875" style="107" customWidth="1"/>
  </cols>
  <sheetData>
    <row r="2" spans="2:25" ht="12.75">
      <c r="B2" s="138" t="str">
        <f>NameOrg</f>
        <v>Гомельский электромеханический завод                        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O2" s="137" t="str">
        <f>A10</f>
        <v>за январь -декабрь 2021 г.</v>
      </c>
      <c r="P2" s="137"/>
      <c r="Q2" s="137"/>
      <c r="R2" s="137"/>
      <c r="S2" s="137"/>
      <c r="U2" s="137" t="str">
        <f>CONCATENATE("Форма №2       ",A9)</f>
        <v>Форма №2       о прибылях и убытках</v>
      </c>
      <c r="V2" s="137"/>
      <c r="W2" s="137"/>
      <c r="X2" s="137"/>
      <c r="Y2" s="137"/>
    </row>
    <row r="4" spans="1:14" ht="12.75" customHeight="1">
      <c r="A4" s="12"/>
      <c r="B4" s="12"/>
      <c r="C4" s="15"/>
      <c r="D4" s="15"/>
      <c r="E4" s="15"/>
      <c r="F4" s="15"/>
      <c r="G4" s="15"/>
      <c r="H4" s="139" t="s">
        <v>260</v>
      </c>
      <c r="I4" s="140"/>
      <c r="J4" s="140"/>
      <c r="K4" s="140"/>
      <c r="L4" s="140"/>
      <c r="M4" s="140"/>
      <c r="N4" s="140"/>
    </row>
    <row r="5" spans="1:14" ht="4.5" customHeight="1">
      <c r="A5" s="12"/>
      <c r="B5" s="12"/>
      <c r="C5" s="15"/>
      <c r="D5" s="15"/>
      <c r="E5" s="15"/>
      <c r="F5" s="141" t="s">
        <v>940</v>
      </c>
      <c r="G5" s="142"/>
      <c r="H5" s="142"/>
      <c r="I5" s="142"/>
      <c r="J5" s="142"/>
      <c r="K5" s="142"/>
      <c r="L5" s="142"/>
      <c r="M5" s="142"/>
      <c r="N5" s="142"/>
    </row>
    <row r="6" spans="1:14" ht="12" customHeight="1">
      <c r="A6" s="12"/>
      <c r="B6" s="12"/>
      <c r="C6" s="15"/>
      <c r="D6" s="15"/>
      <c r="E6" s="15"/>
      <c r="F6" s="142"/>
      <c r="G6" s="142"/>
      <c r="H6" s="142"/>
      <c r="I6" s="142"/>
      <c r="J6" s="142"/>
      <c r="K6" s="142"/>
      <c r="L6" s="142"/>
      <c r="M6" s="142"/>
      <c r="N6" s="142"/>
    </row>
    <row r="7" spans="1:14" ht="24.75" customHeight="1">
      <c r="A7" s="12"/>
      <c r="B7" s="12"/>
      <c r="C7" s="15"/>
      <c r="D7" s="15"/>
      <c r="E7" s="15"/>
      <c r="F7" s="142"/>
      <c r="G7" s="142"/>
      <c r="H7" s="142"/>
      <c r="I7" s="142"/>
      <c r="J7" s="142"/>
      <c r="K7" s="142"/>
      <c r="L7" s="142"/>
      <c r="M7" s="142"/>
      <c r="N7" s="142"/>
    </row>
    <row r="8" spans="1:14" ht="12.75" customHeight="1">
      <c r="A8" s="136" t="s">
        <v>814</v>
      </c>
      <c r="B8" s="136"/>
      <c r="C8" s="136"/>
      <c r="D8" s="136"/>
      <c r="E8" s="136"/>
      <c r="F8" s="136"/>
      <c r="G8" s="136"/>
      <c r="H8" s="136"/>
      <c r="I8" s="136"/>
      <c r="J8" s="136"/>
      <c r="K8" s="51"/>
      <c r="L8" s="51"/>
      <c r="M8" s="51"/>
      <c r="N8" s="51"/>
    </row>
    <row r="9" spans="1:14" ht="14.25" customHeight="1">
      <c r="A9" s="136" t="s">
        <v>813</v>
      </c>
      <c r="B9" s="136"/>
      <c r="C9" s="136"/>
      <c r="D9" s="136"/>
      <c r="E9" s="136"/>
      <c r="F9" s="136"/>
      <c r="G9" s="136"/>
      <c r="H9" s="136"/>
      <c r="I9" s="136"/>
      <c r="J9" s="136"/>
      <c r="K9" s="51"/>
      <c r="L9" s="51"/>
      <c r="M9" s="51"/>
      <c r="N9" s="51"/>
    </row>
    <row r="10" spans="1:14" ht="15">
      <c r="A10" s="143" t="str">
        <f>CONCATENATE(IF(Данные!A9="январь","За ","за январь -"),Данные!A9," ",IF(Данные!A5="12",Данные!A6,Данные!A6)," г.")</f>
        <v>за январь -декабрь 2021 г.</v>
      </c>
      <c r="B10" s="143"/>
      <c r="C10" s="143"/>
      <c r="D10" s="143"/>
      <c r="E10" s="143"/>
      <c r="F10" s="143"/>
      <c r="G10" s="143"/>
      <c r="H10" s="143"/>
      <c r="I10" s="143"/>
      <c r="J10" s="143"/>
      <c r="K10" s="51"/>
      <c r="L10" s="51"/>
      <c r="M10" s="51"/>
      <c r="N10" s="51"/>
    </row>
    <row r="11" spans="1:14" ht="0.75" customHeight="1">
      <c r="A11" s="51"/>
      <c r="B11" s="51"/>
      <c r="C11" s="51"/>
      <c r="D11" s="51"/>
      <c r="E11" s="51"/>
      <c r="F11" s="51"/>
      <c r="G11" s="51"/>
      <c r="H11" s="52"/>
      <c r="I11" s="52"/>
      <c r="J11" s="52"/>
      <c r="K11" s="53"/>
      <c r="L11" s="53"/>
      <c r="M11" s="53"/>
      <c r="N11" s="53"/>
    </row>
    <row r="12" spans="1:14" ht="40.5" customHeight="1">
      <c r="A12" s="201" t="s">
        <v>803</v>
      </c>
      <c r="B12" s="202"/>
      <c r="C12" s="202"/>
      <c r="D12" s="203" t="str">
        <f>Данные!A7</f>
        <v>Гомельский электромеханический завод                        </v>
      </c>
      <c r="E12" s="203"/>
      <c r="F12" s="203"/>
      <c r="G12" s="203"/>
      <c r="H12" s="203"/>
      <c r="I12" s="204"/>
      <c r="J12" s="204"/>
      <c r="K12" s="204"/>
      <c r="L12" s="204"/>
      <c r="M12" s="204"/>
      <c r="N12" s="204"/>
    </row>
    <row r="13" spans="1:14" ht="15">
      <c r="A13" s="205" t="s">
        <v>804</v>
      </c>
      <c r="B13" s="206"/>
      <c r="C13" s="206"/>
      <c r="D13" s="150">
        <v>400069507</v>
      </c>
      <c r="E13" s="150"/>
      <c r="F13" s="150"/>
      <c r="G13" s="150"/>
      <c r="H13" s="150"/>
      <c r="I13" s="151"/>
      <c r="J13" s="151"/>
      <c r="K13" s="151"/>
      <c r="L13" s="151"/>
      <c r="M13" s="151"/>
      <c r="N13" s="151"/>
    </row>
    <row r="14" spans="1:14" ht="15">
      <c r="A14" s="144" t="s">
        <v>884</v>
      </c>
      <c r="B14" s="145"/>
      <c r="C14" s="145"/>
      <c r="D14" s="150" t="s">
        <v>958</v>
      </c>
      <c r="E14" s="150"/>
      <c r="F14" s="150"/>
      <c r="G14" s="150"/>
      <c r="H14" s="150"/>
      <c r="I14" s="151"/>
      <c r="J14" s="151"/>
      <c r="K14" s="151"/>
      <c r="L14" s="151"/>
      <c r="M14" s="151"/>
      <c r="N14" s="151"/>
    </row>
    <row r="15" spans="1:14" ht="15">
      <c r="A15" s="144" t="s">
        <v>805</v>
      </c>
      <c r="B15" s="145"/>
      <c r="C15" s="145"/>
      <c r="D15" s="150" t="s">
        <v>959</v>
      </c>
      <c r="E15" s="150"/>
      <c r="F15" s="150"/>
      <c r="G15" s="150"/>
      <c r="H15" s="150"/>
      <c r="I15" s="151"/>
      <c r="J15" s="151"/>
      <c r="K15" s="151"/>
      <c r="L15" s="151"/>
      <c r="M15" s="151"/>
      <c r="N15" s="151"/>
    </row>
    <row r="16" spans="1:14" ht="15">
      <c r="A16" s="148" t="s">
        <v>806</v>
      </c>
      <c r="B16" s="149"/>
      <c r="C16" s="149"/>
      <c r="D16" s="150" t="s">
        <v>960</v>
      </c>
      <c r="E16" s="150"/>
      <c r="F16" s="150"/>
      <c r="G16" s="150"/>
      <c r="H16" s="150"/>
      <c r="I16" s="151"/>
      <c r="J16" s="151"/>
      <c r="K16" s="151"/>
      <c r="L16" s="151"/>
      <c r="M16" s="151"/>
      <c r="N16" s="151"/>
    </row>
    <row r="17" spans="1:19" ht="15">
      <c r="A17" s="144" t="s">
        <v>807</v>
      </c>
      <c r="B17" s="145"/>
      <c r="C17" s="145"/>
      <c r="D17" s="150" t="s">
        <v>961</v>
      </c>
      <c r="E17" s="150"/>
      <c r="F17" s="150"/>
      <c r="G17" s="150"/>
      <c r="H17" s="150"/>
      <c r="I17" s="151"/>
      <c r="J17" s="151"/>
      <c r="K17" s="151"/>
      <c r="L17" s="151"/>
      <c r="M17" s="151"/>
      <c r="N17" s="151"/>
      <c r="S17" s="107" t="s">
        <v>208</v>
      </c>
    </row>
    <row r="18" spans="1:14" ht="15">
      <c r="A18" s="205" t="s">
        <v>808</v>
      </c>
      <c r="B18" s="206"/>
      <c r="C18" s="206"/>
      <c r="D18" s="150" t="s">
        <v>962</v>
      </c>
      <c r="E18" s="150"/>
      <c r="F18" s="150"/>
      <c r="G18" s="150"/>
      <c r="H18" s="150"/>
      <c r="I18" s="151"/>
      <c r="J18" s="151"/>
      <c r="K18" s="151"/>
      <c r="L18" s="151"/>
      <c r="M18" s="151"/>
      <c r="N18" s="151"/>
    </row>
    <row r="19" spans="1:14" ht="3" customHeight="1">
      <c r="A19" s="37"/>
      <c r="B19" s="211"/>
      <c r="C19" s="211"/>
      <c r="D19" s="211"/>
      <c r="E19" s="211"/>
      <c r="F19" s="211"/>
      <c r="G19" s="211"/>
      <c r="H19" s="211"/>
      <c r="I19" s="42"/>
      <c r="J19" s="42"/>
      <c r="K19" s="42"/>
      <c r="L19" s="42"/>
      <c r="M19" s="42"/>
      <c r="N19" s="42"/>
    </row>
    <row r="20" spans="1:14" ht="12.75" hidden="1">
      <c r="A20" s="207"/>
      <c r="B20" s="207"/>
      <c r="C20" s="207"/>
      <c r="D20" s="207"/>
      <c r="E20" s="208"/>
      <c r="F20" s="209" t="s">
        <v>809</v>
      </c>
      <c r="G20" s="210"/>
      <c r="H20" s="210"/>
      <c r="I20" s="210"/>
      <c r="J20" s="210"/>
      <c r="K20" s="147"/>
      <c r="L20" s="147"/>
      <c r="M20" s="147"/>
      <c r="N20" s="147"/>
    </row>
    <row r="21" spans="1:14" ht="12.75" hidden="1">
      <c r="A21" s="207"/>
      <c r="B21" s="207"/>
      <c r="C21" s="207"/>
      <c r="D21" s="207"/>
      <c r="E21" s="208"/>
      <c r="F21" s="209" t="s">
        <v>810</v>
      </c>
      <c r="G21" s="210"/>
      <c r="H21" s="210"/>
      <c r="I21" s="210"/>
      <c r="J21" s="210"/>
      <c r="K21" s="147"/>
      <c r="L21" s="147"/>
      <c r="M21" s="147"/>
      <c r="N21" s="147"/>
    </row>
    <row r="22" spans="1:14" ht="12.75" hidden="1">
      <c r="A22" s="207"/>
      <c r="B22" s="207"/>
      <c r="C22" s="207"/>
      <c r="D22" s="207"/>
      <c r="E22" s="208"/>
      <c r="F22" s="209" t="s">
        <v>811</v>
      </c>
      <c r="G22" s="210"/>
      <c r="H22" s="210"/>
      <c r="I22" s="210"/>
      <c r="J22" s="210"/>
      <c r="K22" s="147"/>
      <c r="L22" s="147"/>
      <c r="M22" s="147"/>
      <c r="N22" s="147"/>
    </row>
    <row r="23" spans="1:14" ht="9.75" customHeight="1" hidden="1">
      <c r="A23" s="105"/>
      <c r="B23" s="105"/>
      <c r="C23" s="105"/>
      <c r="D23" s="105"/>
      <c r="E23" s="106"/>
      <c r="F23" s="212" t="s">
        <v>812</v>
      </c>
      <c r="G23" s="212"/>
      <c r="H23" s="212"/>
      <c r="I23" s="212"/>
      <c r="J23" s="209"/>
      <c r="K23" s="213"/>
      <c r="L23" s="214"/>
      <c r="M23" s="214"/>
      <c r="N23" s="215"/>
    </row>
    <row r="24" spans="1:14" ht="4.5" customHeight="1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</row>
    <row r="25" spans="1:14" ht="0.75" customHeight="1" hidden="1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</row>
    <row r="26" spans="1:14" ht="22.5">
      <c r="A26" s="113" t="s">
        <v>259</v>
      </c>
      <c r="B26" s="113"/>
      <c r="C26" s="113"/>
      <c r="D26" s="113"/>
      <c r="E26" s="113"/>
      <c r="F26" s="113"/>
      <c r="G26" s="57" t="s">
        <v>815</v>
      </c>
      <c r="H26" s="146" t="str">
        <f>CONCATENATE(IF(Данные!A9="январь","За ","За январь -"),Данные!A9," ",IF(Данные!A5="12",Данные!A6,Данные!A6),"г.")</f>
        <v>За январь -декабрь 2021г.</v>
      </c>
      <c r="I26" s="113"/>
      <c r="J26" s="113"/>
      <c r="K26" s="146" t="str">
        <f>CONCATENATE(IF(Данные!A9="январь","За ","За январь -"),Данные!A9," ",IF(Данные!A5="12",Данные!A6-1,Данные!A6-1),"г.")</f>
        <v>За январь -декабрь 2020г.</v>
      </c>
      <c r="L26" s="113"/>
      <c r="M26" s="113"/>
      <c r="N26" s="113"/>
    </row>
    <row r="27" spans="1:14" ht="12.75">
      <c r="A27" s="113">
        <v>1</v>
      </c>
      <c r="B27" s="113"/>
      <c r="C27" s="113"/>
      <c r="D27" s="113"/>
      <c r="E27" s="113"/>
      <c r="F27" s="113"/>
      <c r="G27" s="56">
        <v>2</v>
      </c>
      <c r="H27" s="113">
        <v>3</v>
      </c>
      <c r="I27" s="113"/>
      <c r="J27" s="113"/>
      <c r="K27" s="113">
        <v>4</v>
      </c>
      <c r="L27" s="113"/>
      <c r="M27" s="113"/>
      <c r="N27" s="113"/>
    </row>
    <row r="28" spans="1:14" ht="3" customHeight="1" hidden="1">
      <c r="A28" s="129"/>
      <c r="B28" s="130"/>
      <c r="C28" s="130"/>
      <c r="D28" s="130"/>
      <c r="E28" s="130"/>
      <c r="F28" s="130"/>
      <c r="G28" s="17"/>
      <c r="H28" s="131"/>
      <c r="I28" s="131"/>
      <c r="J28" s="131"/>
      <c r="K28" s="131"/>
      <c r="L28" s="131"/>
      <c r="M28" s="131"/>
      <c r="N28" s="132"/>
    </row>
    <row r="29" spans="1:14" ht="13.5">
      <c r="A29" s="133" t="s">
        <v>885</v>
      </c>
      <c r="B29" s="134"/>
      <c r="C29" s="134"/>
      <c r="D29" s="134"/>
      <c r="E29" s="134"/>
      <c r="F29" s="135"/>
      <c r="G29" s="18" t="s">
        <v>280</v>
      </c>
      <c r="H29" s="114">
        <v>12060</v>
      </c>
      <c r="I29" s="115"/>
      <c r="J29" s="116"/>
      <c r="K29" s="114">
        <v>11566</v>
      </c>
      <c r="L29" s="115"/>
      <c r="M29" s="115"/>
      <c r="N29" s="116"/>
    </row>
    <row r="30" spans="1:14" ht="24.75" customHeight="1">
      <c r="A30" s="126" t="s">
        <v>816</v>
      </c>
      <c r="B30" s="127"/>
      <c r="C30" s="127"/>
      <c r="D30" s="127"/>
      <c r="E30" s="127"/>
      <c r="F30" s="128"/>
      <c r="G30" s="19" t="s">
        <v>281</v>
      </c>
      <c r="H30" s="123">
        <v>9032</v>
      </c>
      <c r="I30" s="124"/>
      <c r="J30" s="125"/>
      <c r="K30" s="123">
        <v>8777</v>
      </c>
      <c r="L30" s="124"/>
      <c r="M30" s="124"/>
      <c r="N30" s="125"/>
    </row>
    <row r="31" spans="1:14" ht="13.5">
      <c r="A31" s="126" t="s">
        <v>941</v>
      </c>
      <c r="B31" s="127"/>
      <c r="C31" s="127"/>
      <c r="D31" s="127"/>
      <c r="E31" s="127"/>
      <c r="F31" s="128"/>
      <c r="G31" s="47" t="s">
        <v>282</v>
      </c>
      <c r="H31" s="117">
        <f>H29-H30</f>
        <v>3028</v>
      </c>
      <c r="I31" s="118"/>
      <c r="J31" s="119"/>
      <c r="K31" s="117">
        <f>K29-K30</f>
        <v>2789</v>
      </c>
      <c r="L31" s="118"/>
      <c r="M31" s="118"/>
      <c r="N31" s="119"/>
    </row>
    <row r="32" spans="1:14" ht="13.5">
      <c r="A32" s="126" t="s">
        <v>257</v>
      </c>
      <c r="B32" s="127"/>
      <c r="C32" s="127"/>
      <c r="D32" s="127"/>
      <c r="E32" s="127"/>
      <c r="F32" s="128"/>
      <c r="G32" s="19" t="s">
        <v>283</v>
      </c>
      <c r="H32" s="120">
        <v>1010</v>
      </c>
      <c r="I32" s="121"/>
      <c r="J32" s="122"/>
      <c r="K32" s="120">
        <v>944</v>
      </c>
      <c r="L32" s="121"/>
      <c r="M32" s="121"/>
      <c r="N32" s="122"/>
    </row>
    <row r="33" spans="1:14" ht="13.5">
      <c r="A33" s="126" t="s">
        <v>258</v>
      </c>
      <c r="B33" s="127"/>
      <c r="C33" s="127"/>
      <c r="D33" s="127"/>
      <c r="E33" s="127"/>
      <c r="F33" s="128"/>
      <c r="G33" s="19" t="s">
        <v>284</v>
      </c>
      <c r="H33" s="120">
        <v>50</v>
      </c>
      <c r="I33" s="121"/>
      <c r="J33" s="122"/>
      <c r="K33" s="120">
        <v>34</v>
      </c>
      <c r="L33" s="121"/>
      <c r="M33" s="121"/>
      <c r="N33" s="122"/>
    </row>
    <row r="34" spans="1:14" ht="26.25" customHeight="1">
      <c r="A34" s="126" t="s">
        <v>942</v>
      </c>
      <c r="B34" s="127"/>
      <c r="C34" s="127"/>
      <c r="D34" s="127"/>
      <c r="E34" s="127"/>
      <c r="F34" s="128"/>
      <c r="G34" s="47" t="s">
        <v>285</v>
      </c>
      <c r="H34" s="117">
        <f>H31-H32-H33</f>
        <v>1968</v>
      </c>
      <c r="I34" s="118"/>
      <c r="J34" s="119"/>
      <c r="K34" s="117">
        <f>K31-K32-K33</f>
        <v>1811</v>
      </c>
      <c r="L34" s="118"/>
      <c r="M34" s="118"/>
      <c r="N34" s="119"/>
    </row>
    <row r="35" spans="1:14" ht="13.5">
      <c r="A35" s="126" t="s">
        <v>817</v>
      </c>
      <c r="B35" s="127"/>
      <c r="C35" s="127"/>
      <c r="D35" s="127"/>
      <c r="E35" s="127"/>
      <c r="F35" s="128"/>
      <c r="G35" s="19" t="s">
        <v>743</v>
      </c>
      <c r="H35" s="159">
        <v>1401</v>
      </c>
      <c r="I35" s="160"/>
      <c r="J35" s="161"/>
      <c r="K35" s="114">
        <v>1854</v>
      </c>
      <c r="L35" s="115"/>
      <c r="M35" s="115"/>
      <c r="N35" s="116"/>
    </row>
    <row r="36" spans="1:14" ht="13.5">
      <c r="A36" s="133" t="s">
        <v>818</v>
      </c>
      <c r="B36" s="134"/>
      <c r="C36" s="134"/>
      <c r="D36" s="134"/>
      <c r="E36" s="134"/>
      <c r="F36" s="135"/>
      <c r="G36" s="19" t="s">
        <v>286</v>
      </c>
      <c r="H36" s="120">
        <v>2369</v>
      </c>
      <c r="I36" s="121"/>
      <c r="J36" s="122"/>
      <c r="K36" s="123">
        <v>2623</v>
      </c>
      <c r="L36" s="124"/>
      <c r="M36" s="124"/>
      <c r="N36" s="125"/>
    </row>
    <row r="37" spans="1:14" ht="24" customHeight="1">
      <c r="A37" s="126" t="s">
        <v>943</v>
      </c>
      <c r="B37" s="127"/>
      <c r="C37" s="127"/>
      <c r="D37" s="127"/>
      <c r="E37" s="127"/>
      <c r="F37" s="128"/>
      <c r="G37" s="47" t="s">
        <v>309</v>
      </c>
      <c r="H37" s="117">
        <f>H34+H35-H36</f>
        <v>1000</v>
      </c>
      <c r="I37" s="118"/>
      <c r="J37" s="119"/>
      <c r="K37" s="117">
        <f>K34+K35-K36</f>
        <v>1042</v>
      </c>
      <c r="L37" s="118"/>
      <c r="M37" s="118"/>
      <c r="N37" s="119"/>
    </row>
    <row r="38" spans="1:14" ht="13.5">
      <c r="A38" s="155" t="s">
        <v>821</v>
      </c>
      <c r="B38" s="156"/>
      <c r="C38" s="156"/>
      <c r="D38" s="156"/>
      <c r="E38" s="156"/>
      <c r="F38" s="157"/>
      <c r="G38" s="48" t="s">
        <v>310</v>
      </c>
      <c r="H38" s="117">
        <f>SUM(H40:J43)</f>
        <v>2</v>
      </c>
      <c r="I38" s="118"/>
      <c r="J38" s="119"/>
      <c r="K38" s="117">
        <f>SUM(K40:N43)</f>
        <v>16</v>
      </c>
      <c r="L38" s="118"/>
      <c r="M38" s="118"/>
      <c r="N38" s="119"/>
    </row>
    <row r="39" spans="1:14" ht="13.5">
      <c r="A39" s="158" t="s">
        <v>822</v>
      </c>
      <c r="B39" s="156"/>
      <c r="C39" s="156"/>
      <c r="D39" s="156"/>
      <c r="E39" s="156"/>
      <c r="F39" s="156"/>
      <c r="G39" s="39"/>
      <c r="H39" s="97"/>
      <c r="I39" s="98"/>
      <c r="J39" s="99"/>
      <c r="K39" s="97"/>
      <c r="L39" s="98"/>
      <c r="M39" s="98"/>
      <c r="N39" s="99"/>
    </row>
    <row r="40" spans="1:14" ht="24" customHeight="1">
      <c r="A40" s="133" t="s">
        <v>886</v>
      </c>
      <c r="B40" s="153"/>
      <c r="C40" s="153"/>
      <c r="D40" s="153"/>
      <c r="E40" s="153"/>
      <c r="F40" s="153"/>
      <c r="G40" s="18" t="s">
        <v>738</v>
      </c>
      <c r="H40" s="114">
        <v>2</v>
      </c>
      <c r="I40" s="115"/>
      <c r="J40" s="116"/>
      <c r="K40" s="114">
        <v>16</v>
      </c>
      <c r="L40" s="115"/>
      <c r="M40" s="115"/>
      <c r="N40" s="116"/>
    </row>
    <row r="41" spans="1:14" ht="13.5">
      <c r="A41" s="152" t="s">
        <v>948</v>
      </c>
      <c r="B41" s="153"/>
      <c r="C41" s="153"/>
      <c r="D41" s="153"/>
      <c r="E41" s="153"/>
      <c r="F41" s="154"/>
      <c r="G41" s="18" t="s">
        <v>739</v>
      </c>
      <c r="H41" s="114">
        <v>0</v>
      </c>
      <c r="I41" s="115"/>
      <c r="J41" s="116"/>
      <c r="K41" s="114">
        <v>0</v>
      </c>
      <c r="L41" s="115"/>
      <c r="M41" s="115"/>
      <c r="N41" s="116"/>
    </row>
    <row r="42" spans="1:14" ht="13.5">
      <c r="A42" s="163" t="s">
        <v>824</v>
      </c>
      <c r="B42" s="164"/>
      <c r="C42" s="164"/>
      <c r="D42" s="164"/>
      <c r="E42" s="164"/>
      <c r="F42" s="165"/>
      <c r="G42" s="19" t="s">
        <v>819</v>
      </c>
      <c r="H42" s="114">
        <v>0</v>
      </c>
      <c r="I42" s="115"/>
      <c r="J42" s="116"/>
      <c r="K42" s="114">
        <v>0</v>
      </c>
      <c r="L42" s="115"/>
      <c r="M42" s="115"/>
      <c r="N42" s="116"/>
    </row>
    <row r="43" spans="1:14" ht="13.5">
      <c r="A43" s="163" t="s">
        <v>825</v>
      </c>
      <c r="B43" s="164"/>
      <c r="C43" s="164"/>
      <c r="D43" s="164"/>
      <c r="E43" s="164"/>
      <c r="F43" s="165"/>
      <c r="G43" s="19" t="s">
        <v>820</v>
      </c>
      <c r="H43" s="114">
        <v>0</v>
      </c>
      <c r="I43" s="115"/>
      <c r="J43" s="116"/>
      <c r="K43" s="114"/>
      <c r="L43" s="115"/>
      <c r="M43" s="115"/>
      <c r="N43" s="116"/>
    </row>
    <row r="44" spans="1:14" ht="13.5">
      <c r="A44" s="155" t="s">
        <v>829</v>
      </c>
      <c r="B44" s="156"/>
      <c r="C44" s="156"/>
      <c r="D44" s="156"/>
      <c r="E44" s="156"/>
      <c r="F44" s="157"/>
      <c r="G44" s="48" t="s">
        <v>826</v>
      </c>
      <c r="H44" s="166">
        <f>SUM(H46:J47)</f>
        <v>4</v>
      </c>
      <c r="I44" s="167"/>
      <c r="J44" s="168"/>
      <c r="K44" s="166">
        <f>SUM(K46:N47)</f>
        <v>37</v>
      </c>
      <c r="L44" s="167"/>
      <c r="M44" s="167"/>
      <c r="N44" s="168"/>
    </row>
    <row r="45" spans="1:14" ht="13.5">
      <c r="A45" s="155" t="s">
        <v>822</v>
      </c>
      <c r="B45" s="156"/>
      <c r="C45" s="156"/>
      <c r="D45" s="156"/>
      <c r="E45" s="156"/>
      <c r="F45" s="156"/>
      <c r="G45" s="39"/>
      <c r="H45" s="162"/>
      <c r="I45" s="162"/>
      <c r="J45" s="162"/>
      <c r="K45" s="169"/>
      <c r="L45" s="162"/>
      <c r="M45" s="162"/>
      <c r="N45" s="170"/>
    </row>
    <row r="46" spans="1:14" ht="26.25" customHeight="1">
      <c r="A46" s="133" t="s">
        <v>823</v>
      </c>
      <c r="B46" s="134"/>
      <c r="C46" s="134"/>
      <c r="D46" s="134"/>
      <c r="E46" s="134"/>
      <c r="F46" s="135"/>
      <c r="G46" s="18" t="s">
        <v>827</v>
      </c>
      <c r="H46" s="115">
        <v>4</v>
      </c>
      <c r="I46" s="115"/>
      <c r="J46" s="115"/>
      <c r="K46" s="114">
        <v>37</v>
      </c>
      <c r="L46" s="115"/>
      <c r="M46" s="115"/>
      <c r="N46" s="116"/>
    </row>
    <row r="47" spans="1:14" ht="13.5">
      <c r="A47" s="152" t="s">
        <v>830</v>
      </c>
      <c r="B47" s="153"/>
      <c r="C47" s="153"/>
      <c r="D47" s="153"/>
      <c r="E47" s="153"/>
      <c r="F47" s="154"/>
      <c r="G47" s="19" t="s">
        <v>828</v>
      </c>
      <c r="H47" s="115">
        <v>0</v>
      </c>
      <c r="I47" s="115"/>
      <c r="J47" s="115"/>
      <c r="K47" s="114">
        <v>0</v>
      </c>
      <c r="L47" s="115"/>
      <c r="M47" s="115"/>
      <c r="N47" s="116"/>
    </row>
    <row r="48" spans="1:14" ht="13.5">
      <c r="A48" s="158" t="s">
        <v>851</v>
      </c>
      <c r="B48" s="184"/>
      <c r="C48" s="184"/>
      <c r="D48" s="184"/>
      <c r="E48" s="184"/>
      <c r="F48" s="185"/>
      <c r="G48" s="48" t="s">
        <v>311</v>
      </c>
      <c r="H48" s="117">
        <f>SUM(H50:J51)</f>
        <v>36</v>
      </c>
      <c r="I48" s="118"/>
      <c r="J48" s="119"/>
      <c r="K48" s="176">
        <f>SUM(K50:N51)</f>
        <v>20</v>
      </c>
      <c r="L48" s="177"/>
      <c r="M48" s="177"/>
      <c r="N48" s="178"/>
    </row>
    <row r="49" spans="1:14" ht="13.5">
      <c r="A49" s="158" t="s">
        <v>822</v>
      </c>
      <c r="B49" s="184"/>
      <c r="C49" s="184"/>
      <c r="D49" s="184"/>
      <c r="E49" s="184"/>
      <c r="F49" s="184"/>
      <c r="G49" s="40"/>
      <c r="H49" s="169"/>
      <c r="I49" s="162"/>
      <c r="J49" s="170"/>
      <c r="K49" s="169"/>
      <c r="L49" s="162"/>
      <c r="M49" s="162"/>
      <c r="N49" s="170"/>
    </row>
    <row r="50" spans="1:14" ht="10.5" customHeight="1">
      <c r="A50" s="133" t="s">
        <v>833</v>
      </c>
      <c r="B50" s="134"/>
      <c r="C50" s="134"/>
      <c r="D50" s="134"/>
      <c r="E50" s="134"/>
      <c r="F50" s="134"/>
      <c r="G50" s="41" t="s">
        <v>831</v>
      </c>
      <c r="H50" s="114">
        <v>36</v>
      </c>
      <c r="I50" s="115"/>
      <c r="J50" s="116"/>
      <c r="K50" s="114">
        <v>20</v>
      </c>
      <c r="L50" s="115"/>
      <c r="M50" s="115"/>
      <c r="N50" s="116"/>
    </row>
    <row r="51" spans="1:14" ht="13.5">
      <c r="A51" s="133" t="s">
        <v>834</v>
      </c>
      <c r="B51" s="134"/>
      <c r="C51" s="134"/>
      <c r="D51" s="134"/>
      <c r="E51" s="134"/>
      <c r="F51" s="135"/>
      <c r="G51" s="18" t="s">
        <v>832</v>
      </c>
      <c r="H51" s="114">
        <v>0</v>
      </c>
      <c r="I51" s="115"/>
      <c r="J51" s="116"/>
      <c r="K51" s="114">
        <v>0</v>
      </c>
      <c r="L51" s="115"/>
      <c r="M51" s="115"/>
      <c r="N51" s="116"/>
    </row>
    <row r="52" spans="1:14" ht="13.5">
      <c r="A52" s="171" t="s">
        <v>841</v>
      </c>
      <c r="B52" s="172"/>
      <c r="C52" s="172"/>
      <c r="D52" s="172"/>
      <c r="E52" s="173"/>
      <c r="F52" s="174"/>
      <c r="G52" s="49" t="s">
        <v>312</v>
      </c>
      <c r="H52" s="166">
        <f>SUM(H54:J56)</f>
        <v>88</v>
      </c>
      <c r="I52" s="167"/>
      <c r="J52" s="168"/>
      <c r="K52" s="166">
        <f>SUM(K54:N56)</f>
        <v>84</v>
      </c>
      <c r="L52" s="167"/>
      <c r="M52" s="167"/>
      <c r="N52" s="168"/>
    </row>
    <row r="53" spans="1:14" ht="13.5">
      <c r="A53" s="186" t="s">
        <v>822</v>
      </c>
      <c r="B53" s="187"/>
      <c r="C53" s="187"/>
      <c r="D53" s="187"/>
      <c r="E53" s="188"/>
      <c r="F53" s="188"/>
      <c r="G53" s="40"/>
      <c r="H53" s="169"/>
      <c r="I53" s="162"/>
      <c r="J53" s="162"/>
      <c r="K53" s="169"/>
      <c r="L53" s="162"/>
      <c r="M53" s="162"/>
      <c r="N53" s="170"/>
    </row>
    <row r="54" spans="1:14" ht="12.75" customHeight="1">
      <c r="A54" s="191" t="s">
        <v>842</v>
      </c>
      <c r="B54" s="192"/>
      <c r="C54" s="192"/>
      <c r="D54" s="192"/>
      <c r="E54" s="193"/>
      <c r="F54" s="193"/>
      <c r="G54" s="41" t="s">
        <v>313</v>
      </c>
      <c r="H54" s="114">
        <v>60</v>
      </c>
      <c r="I54" s="115"/>
      <c r="J54" s="116"/>
      <c r="K54" s="114">
        <v>45</v>
      </c>
      <c r="L54" s="115"/>
      <c r="M54" s="115"/>
      <c r="N54" s="116"/>
    </row>
    <row r="55" spans="1:14" ht="13.5">
      <c r="A55" s="189" t="s">
        <v>833</v>
      </c>
      <c r="B55" s="190"/>
      <c r="C55" s="190"/>
      <c r="D55" s="190"/>
      <c r="E55" s="173"/>
      <c r="F55" s="174"/>
      <c r="G55" s="18" t="s">
        <v>835</v>
      </c>
      <c r="H55" s="114">
        <v>28</v>
      </c>
      <c r="I55" s="115"/>
      <c r="J55" s="116"/>
      <c r="K55" s="114">
        <v>39</v>
      </c>
      <c r="L55" s="115"/>
      <c r="M55" s="115"/>
      <c r="N55" s="116"/>
    </row>
    <row r="56" spans="1:14" ht="13.5">
      <c r="A56" s="189" t="s">
        <v>843</v>
      </c>
      <c r="B56" s="190"/>
      <c r="C56" s="190"/>
      <c r="D56" s="190"/>
      <c r="E56" s="173"/>
      <c r="F56" s="174"/>
      <c r="G56" s="19" t="s">
        <v>836</v>
      </c>
      <c r="H56" s="114">
        <v>0</v>
      </c>
      <c r="I56" s="115"/>
      <c r="J56" s="116"/>
      <c r="K56" s="114">
        <v>0</v>
      </c>
      <c r="L56" s="115"/>
      <c r="M56" s="115"/>
      <c r="N56" s="116"/>
    </row>
    <row r="57" spans="1:14" ht="28.5" customHeight="1">
      <c r="A57" s="197" t="s">
        <v>944</v>
      </c>
      <c r="B57" s="198"/>
      <c r="C57" s="198"/>
      <c r="D57" s="198"/>
      <c r="E57" s="199"/>
      <c r="F57" s="200"/>
      <c r="G57" s="47" t="s">
        <v>314</v>
      </c>
      <c r="H57" s="117">
        <f>H38-H44+H48-H52</f>
        <v>-54</v>
      </c>
      <c r="I57" s="118"/>
      <c r="J57" s="119"/>
      <c r="K57" s="117">
        <f>K38-K44+K48-K52</f>
        <v>-85</v>
      </c>
      <c r="L57" s="118"/>
      <c r="M57" s="118"/>
      <c r="N57" s="119"/>
    </row>
    <row r="58" spans="1:14" ht="22.5">
      <c r="A58" s="194" t="s">
        <v>259</v>
      </c>
      <c r="B58" s="194"/>
      <c r="C58" s="194"/>
      <c r="D58" s="194"/>
      <c r="E58" s="194"/>
      <c r="F58" s="194"/>
      <c r="G58" s="57" t="s">
        <v>815</v>
      </c>
      <c r="H58" s="146" t="str">
        <f>H26</f>
        <v>За январь -декабрь 2021г.</v>
      </c>
      <c r="I58" s="113"/>
      <c r="J58" s="113"/>
      <c r="K58" s="146" t="str">
        <f>K26</f>
        <v>За январь -декабрь 2020г.</v>
      </c>
      <c r="L58" s="113"/>
      <c r="M58" s="113"/>
      <c r="N58" s="113"/>
    </row>
    <row r="59" spans="1:14" ht="12.75">
      <c r="A59" s="113">
        <v>1</v>
      </c>
      <c r="B59" s="113"/>
      <c r="C59" s="113"/>
      <c r="D59" s="113"/>
      <c r="E59" s="113"/>
      <c r="F59" s="113"/>
      <c r="G59" s="56">
        <v>2</v>
      </c>
      <c r="H59" s="113">
        <v>3</v>
      </c>
      <c r="I59" s="113"/>
      <c r="J59" s="113"/>
      <c r="K59" s="113">
        <v>4</v>
      </c>
      <c r="L59" s="113"/>
      <c r="M59" s="113"/>
      <c r="N59" s="113"/>
    </row>
    <row r="60" spans="1:14" s="108" customFormat="1" ht="23.25" customHeight="1">
      <c r="A60" s="171" t="s">
        <v>945</v>
      </c>
      <c r="B60" s="172"/>
      <c r="C60" s="172"/>
      <c r="D60" s="172"/>
      <c r="E60" s="195"/>
      <c r="F60" s="196"/>
      <c r="G60" s="47" t="s">
        <v>315</v>
      </c>
      <c r="H60" s="117">
        <f>H37+H57</f>
        <v>946</v>
      </c>
      <c r="I60" s="118"/>
      <c r="J60" s="119"/>
      <c r="K60" s="117">
        <f>K37+K57</f>
        <v>957</v>
      </c>
      <c r="L60" s="118"/>
      <c r="M60" s="118"/>
      <c r="N60" s="119"/>
    </row>
    <row r="61" spans="1:14" s="108" customFormat="1" ht="18.75" customHeight="1">
      <c r="A61" s="171" t="s">
        <v>740</v>
      </c>
      <c r="B61" s="172"/>
      <c r="C61" s="172"/>
      <c r="D61" s="172"/>
      <c r="E61" s="195"/>
      <c r="F61" s="196"/>
      <c r="G61" s="58" t="s">
        <v>316</v>
      </c>
      <c r="H61" s="123">
        <v>282</v>
      </c>
      <c r="I61" s="124"/>
      <c r="J61" s="125"/>
      <c r="K61" s="123">
        <v>282</v>
      </c>
      <c r="L61" s="124"/>
      <c r="M61" s="124"/>
      <c r="N61" s="125"/>
    </row>
    <row r="62" spans="1:14" s="108" customFormat="1" ht="21" customHeight="1">
      <c r="A62" s="171" t="s">
        <v>844</v>
      </c>
      <c r="B62" s="172"/>
      <c r="C62" s="172"/>
      <c r="D62" s="172"/>
      <c r="E62" s="195"/>
      <c r="F62" s="196"/>
      <c r="G62" s="20" t="s">
        <v>837</v>
      </c>
      <c r="H62" s="114">
        <v>0</v>
      </c>
      <c r="I62" s="115"/>
      <c r="J62" s="116"/>
      <c r="K62" s="114">
        <v>0</v>
      </c>
      <c r="L62" s="115"/>
      <c r="M62" s="115"/>
      <c r="N62" s="116"/>
    </row>
    <row r="63" spans="1:14" s="108" customFormat="1" ht="20.25" customHeight="1">
      <c r="A63" s="171" t="s">
        <v>845</v>
      </c>
      <c r="B63" s="172"/>
      <c r="C63" s="172"/>
      <c r="D63" s="172"/>
      <c r="E63" s="195"/>
      <c r="F63" s="196"/>
      <c r="G63" s="20" t="s">
        <v>838</v>
      </c>
      <c r="H63" s="114">
        <v>0</v>
      </c>
      <c r="I63" s="115"/>
      <c r="J63" s="116"/>
      <c r="K63" s="114">
        <v>0</v>
      </c>
      <c r="L63" s="115"/>
      <c r="M63" s="115"/>
      <c r="N63" s="116"/>
    </row>
    <row r="64" spans="1:14" ht="28.5" customHeight="1">
      <c r="A64" s="171" t="s">
        <v>846</v>
      </c>
      <c r="B64" s="172"/>
      <c r="C64" s="172"/>
      <c r="D64" s="172"/>
      <c r="E64" s="173"/>
      <c r="F64" s="174"/>
      <c r="G64" s="20" t="s">
        <v>839</v>
      </c>
      <c r="H64" s="123"/>
      <c r="I64" s="124"/>
      <c r="J64" s="125"/>
      <c r="K64" s="123">
        <v>0</v>
      </c>
      <c r="L64" s="124"/>
      <c r="M64" s="124"/>
      <c r="N64" s="125"/>
    </row>
    <row r="65" spans="1:14" ht="20.25" customHeight="1">
      <c r="A65" s="171" t="s">
        <v>927</v>
      </c>
      <c r="B65" s="172"/>
      <c r="C65" s="172"/>
      <c r="D65" s="172"/>
      <c r="E65" s="173"/>
      <c r="F65" s="174"/>
      <c r="G65" s="19">
        <v>200</v>
      </c>
      <c r="H65" s="123">
        <v>4</v>
      </c>
      <c r="I65" s="124"/>
      <c r="J65" s="125"/>
      <c r="K65" s="123">
        <v>4</v>
      </c>
      <c r="L65" s="124"/>
      <c r="M65" s="124"/>
      <c r="N65" s="125"/>
    </row>
    <row r="66" spans="1:14" ht="27" customHeight="1">
      <c r="A66" s="171" t="s">
        <v>946</v>
      </c>
      <c r="B66" s="172"/>
      <c r="C66" s="172"/>
      <c r="D66" s="172"/>
      <c r="E66" s="173"/>
      <c r="F66" s="174"/>
      <c r="G66" s="50">
        <v>210</v>
      </c>
      <c r="H66" s="117">
        <f>H60-H61+H62+H63-H64-H65</f>
        <v>660</v>
      </c>
      <c r="I66" s="118"/>
      <c r="J66" s="119"/>
      <c r="K66" s="117">
        <f>K60-K61+K62+K63-K64-K65</f>
        <v>671</v>
      </c>
      <c r="L66" s="118"/>
      <c r="M66" s="118"/>
      <c r="N66" s="119"/>
    </row>
    <row r="67" spans="1:14" ht="27.75" customHeight="1">
      <c r="A67" s="171" t="s">
        <v>847</v>
      </c>
      <c r="B67" s="172"/>
      <c r="C67" s="172"/>
      <c r="D67" s="172"/>
      <c r="E67" s="173"/>
      <c r="F67" s="174"/>
      <c r="G67" s="19" t="s">
        <v>317</v>
      </c>
      <c r="H67" s="114">
        <v>812</v>
      </c>
      <c r="I67" s="115"/>
      <c r="J67" s="116"/>
      <c r="K67" s="114">
        <v>362</v>
      </c>
      <c r="L67" s="115"/>
      <c r="M67" s="115"/>
      <c r="N67" s="116"/>
    </row>
    <row r="68" spans="1:14" ht="24" customHeight="1">
      <c r="A68" s="171" t="s">
        <v>848</v>
      </c>
      <c r="B68" s="172"/>
      <c r="C68" s="172"/>
      <c r="D68" s="172"/>
      <c r="E68" s="173"/>
      <c r="F68" s="174"/>
      <c r="G68" s="19" t="s">
        <v>840</v>
      </c>
      <c r="H68" s="114">
        <v>0</v>
      </c>
      <c r="I68" s="115"/>
      <c r="J68" s="116"/>
      <c r="K68" s="114">
        <v>0</v>
      </c>
      <c r="L68" s="115"/>
      <c r="M68" s="115"/>
      <c r="N68" s="116"/>
    </row>
    <row r="69" spans="1:14" ht="18.75" customHeight="1">
      <c r="A69" s="171" t="s">
        <v>947</v>
      </c>
      <c r="B69" s="172"/>
      <c r="C69" s="172"/>
      <c r="D69" s="172"/>
      <c r="E69" s="173"/>
      <c r="F69" s="174"/>
      <c r="G69" s="47" t="s">
        <v>318</v>
      </c>
      <c r="H69" s="117">
        <f>SUM(H66:H68)</f>
        <v>1472</v>
      </c>
      <c r="I69" s="118"/>
      <c r="J69" s="119"/>
      <c r="K69" s="117">
        <f>SUM(K66:K68)</f>
        <v>1033</v>
      </c>
      <c r="L69" s="118"/>
      <c r="M69" s="118"/>
      <c r="N69" s="119"/>
    </row>
    <row r="70" spans="1:14" ht="18.75" customHeight="1">
      <c r="A70" s="171" t="s">
        <v>849</v>
      </c>
      <c r="B70" s="172"/>
      <c r="C70" s="172"/>
      <c r="D70" s="172"/>
      <c r="E70" s="173"/>
      <c r="F70" s="174"/>
      <c r="G70" s="19" t="s">
        <v>741</v>
      </c>
      <c r="H70" s="114">
        <v>0</v>
      </c>
      <c r="I70" s="115"/>
      <c r="J70" s="116"/>
      <c r="K70" s="114">
        <v>0</v>
      </c>
      <c r="L70" s="115"/>
      <c r="M70" s="115"/>
      <c r="N70" s="116"/>
    </row>
    <row r="71" spans="1:14" ht="18.75" customHeight="1">
      <c r="A71" s="171" t="s">
        <v>850</v>
      </c>
      <c r="B71" s="172"/>
      <c r="C71" s="172"/>
      <c r="D71" s="172"/>
      <c r="E71" s="173"/>
      <c r="F71" s="174"/>
      <c r="G71" s="19" t="s">
        <v>742</v>
      </c>
      <c r="H71" s="114">
        <v>0</v>
      </c>
      <c r="I71" s="115"/>
      <c r="J71" s="116"/>
      <c r="K71" s="114">
        <v>0</v>
      </c>
      <c r="L71" s="115"/>
      <c r="M71" s="115"/>
      <c r="N71" s="116"/>
    </row>
    <row r="72" spans="1:18" s="109" customFormat="1" ht="18.75" customHeight="1">
      <c r="A72" s="31"/>
      <c r="B72" s="43"/>
      <c r="C72" s="43"/>
      <c r="D72" s="43"/>
      <c r="E72" s="43"/>
      <c r="F72" s="44"/>
      <c r="G72" s="32"/>
      <c r="H72" s="45"/>
      <c r="I72" s="45"/>
      <c r="J72" s="45"/>
      <c r="K72" s="46"/>
      <c r="L72" s="45"/>
      <c r="M72" s="45"/>
      <c r="N72" s="45"/>
      <c r="O72" s="107"/>
      <c r="P72" s="107"/>
      <c r="Q72" s="107"/>
      <c r="R72" s="107"/>
    </row>
    <row r="73" spans="1:14" ht="16.5" customHeight="1">
      <c r="A73" s="54" t="s">
        <v>256</v>
      </c>
      <c r="B73" s="30"/>
      <c r="C73" s="30"/>
      <c r="D73" s="183"/>
      <c r="E73" s="183"/>
      <c r="F73" s="35"/>
      <c r="G73" s="111" t="s">
        <v>963</v>
      </c>
      <c r="H73" s="111"/>
      <c r="I73" s="33"/>
      <c r="J73" s="33"/>
      <c r="K73" s="183"/>
      <c r="L73" s="183"/>
      <c r="M73" s="183"/>
      <c r="N73" s="183"/>
    </row>
    <row r="74" spans="1:14" ht="14.25" customHeight="1">
      <c r="A74" s="13"/>
      <c r="B74" s="180" t="s">
        <v>736</v>
      </c>
      <c r="C74" s="180"/>
      <c r="D74" s="175"/>
      <c r="E74" s="175"/>
      <c r="F74" s="21"/>
      <c r="G74" s="180" t="s">
        <v>737</v>
      </c>
      <c r="H74" s="180"/>
      <c r="I74" s="175"/>
      <c r="J74" s="175"/>
      <c r="K74" s="175"/>
      <c r="L74" s="175"/>
      <c r="M74" s="175"/>
      <c r="N74" s="175"/>
    </row>
    <row r="75" spans="1:14" ht="14.25" customHeight="1">
      <c r="A75" s="13"/>
      <c r="B75" s="21"/>
      <c r="C75" s="21"/>
      <c r="D75" s="21"/>
      <c r="E75" s="21"/>
      <c r="F75" s="21"/>
      <c r="G75" s="15"/>
      <c r="H75" s="15"/>
      <c r="I75" s="21"/>
      <c r="J75" s="21"/>
      <c r="K75" s="21"/>
      <c r="L75" s="21"/>
      <c r="M75" s="21"/>
      <c r="N75" s="21"/>
    </row>
    <row r="76" spans="1:14" ht="14.25" customHeight="1">
      <c r="A76" s="54" t="s">
        <v>773</v>
      </c>
      <c r="B76" s="21"/>
      <c r="C76" s="36"/>
      <c r="D76" s="38"/>
      <c r="E76" s="37"/>
      <c r="F76" s="21"/>
      <c r="G76" s="182" t="s">
        <v>964</v>
      </c>
      <c r="H76" s="182"/>
      <c r="I76" s="36"/>
      <c r="J76" s="21"/>
      <c r="K76" s="21"/>
      <c r="L76" s="21"/>
      <c r="M76" s="21"/>
      <c r="N76" s="21"/>
    </row>
    <row r="77" spans="1:14" ht="14.25" customHeight="1">
      <c r="A77" s="13"/>
      <c r="B77" s="21"/>
      <c r="C77" s="55" t="s">
        <v>774</v>
      </c>
      <c r="D77" s="37"/>
      <c r="E77" s="37"/>
      <c r="F77" s="21"/>
      <c r="G77" s="181" t="s">
        <v>737</v>
      </c>
      <c r="H77" s="181"/>
      <c r="I77" s="21"/>
      <c r="J77" s="21"/>
      <c r="K77" s="21"/>
      <c r="L77" s="21"/>
      <c r="M77" s="21"/>
      <c r="N77" s="21"/>
    </row>
    <row r="78" spans="1:14" ht="14.25" customHeight="1">
      <c r="A78" s="13"/>
      <c r="B78" s="21"/>
      <c r="C78" s="21"/>
      <c r="D78" s="21"/>
      <c r="E78" s="21"/>
      <c r="F78" s="21"/>
      <c r="G78" s="15"/>
      <c r="H78" s="15"/>
      <c r="I78" s="21"/>
      <c r="J78" s="21"/>
      <c r="K78" s="21"/>
      <c r="L78" s="21"/>
      <c r="M78" s="21"/>
      <c r="N78" s="21"/>
    </row>
    <row r="79" spans="1:14" ht="12.75">
      <c r="A79" s="104"/>
      <c r="B79" s="179"/>
      <c r="C79" s="179"/>
      <c r="D79" s="59"/>
      <c r="E79" s="103"/>
      <c r="F79" s="14"/>
      <c r="G79" s="15"/>
      <c r="H79" s="15"/>
      <c r="I79" s="16"/>
      <c r="J79" s="16"/>
      <c r="K79" s="14"/>
      <c r="L79" s="14"/>
      <c r="M79" s="14"/>
      <c r="N79" s="14"/>
    </row>
    <row r="80" spans="1:14" ht="13.5" customHeight="1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</row>
    <row r="81" ht="15.75" customHeight="1"/>
  </sheetData>
  <sheetProtection formatCells="0" selectLockedCells="1"/>
  <mergeCells count="180">
    <mergeCell ref="F23:J23"/>
    <mergeCell ref="K23:N23"/>
    <mergeCell ref="H68:J68"/>
    <mergeCell ref="K68:N68"/>
    <mergeCell ref="H65:J65"/>
    <mergeCell ref="K65:N65"/>
    <mergeCell ref="K66:N66"/>
    <mergeCell ref="H67:J67"/>
    <mergeCell ref="K59:N59"/>
    <mergeCell ref="A63:F63"/>
    <mergeCell ref="A21:E21"/>
    <mergeCell ref="F21:J21"/>
    <mergeCell ref="A22:E22"/>
    <mergeCell ref="F22:J22"/>
    <mergeCell ref="A18:C18"/>
    <mergeCell ref="D18:N18"/>
    <mergeCell ref="B19:H19"/>
    <mergeCell ref="A20:E20"/>
    <mergeCell ref="F20:J20"/>
    <mergeCell ref="K22:N22"/>
    <mergeCell ref="A12:C12"/>
    <mergeCell ref="D12:N12"/>
    <mergeCell ref="A13:C13"/>
    <mergeCell ref="D13:N13"/>
    <mergeCell ref="A14:C14"/>
    <mergeCell ref="D14:N14"/>
    <mergeCell ref="A15:C15"/>
    <mergeCell ref="D15:N15"/>
    <mergeCell ref="D17:N17"/>
    <mergeCell ref="A57:F57"/>
    <mergeCell ref="K55:N55"/>
    <mergeCell ref="K56:N56"/>
    <mergeCell ref="H55:J55"/>
    <mergeCell ref="H52:J52"/>
    <mergeCell ref="H41:J41"/>
    <mergeCell ref="H48:J48"/>
    <mergeCell ref="K60:N60"/>
    <mergeCell ref="A58:F58"/>
    <mergeCell ref="A60:F60"/>
    <mergeCell ref="A61:F61"/>
    <mergeCell ref="A62:F62"/>
    <mergeCell ref="H58:J58"/>
    <mergeCell ref="K58:N58"/>
    <mergeCell ref="A59:F59"/>
    <mergeCell ref="H62:J62"/>
    <mergeCell ref="K70:N70"/>
    <mergeCell ref="K67:N67"/>
    <mergeCell ref="K74:N74"/>
    <mergeCell ref="K69:N69"/>
    <mergeCell ref="K73:N73"/>
    <mergeCell ref="K71:N71"/>
    <mergeCell ref="H36:J36"/>
    <mergeCell ref="K62:N62"/>
    <mergeCell ref="H50:J50"/>
    <mergeCell ref="H51:J51"/>
    <mergeCell ref="K64:N64"/>
    <mergeCell ref="K61:N61"/>
    <mergeCell ref="K53:N53"/>
    <mergeCell ref="K57:N57"/>
    <mergeCell ref="K63:N63"/>
    <mergeCell ref="K37:N37"/>
    <mergeCell ref="H49:J49"/>
    <mergeCell ref="H37:J37"/>
    <mergeCell ref="H63:J63"/>
    <mergeCell ref="H44:J44"/>
    <mergeCell ref="H46:J46"/>
    <mergeCell ref="H47:J47"/>
    <mergeCell ref="H61:J61"/>
    <mergeCell ref="H60:J60"/>
    <mergeCell ref="A54:F54"/>
    <mergeCell ref="A55:F55"/>
    <mergeCell ref="K41:N41"/>
    <mergeCell ref="A44:F44"/>
    <mergeCell ref="A41:F41"/>
    <mergeCell ref="A42:F42"/>
    <mergeCell ref="K47:N47"/>
    <mergeCell ref="H43:J43"/>
    <mergeCell ref="H42:J42"/>
    <mergeCell ref="K42:N42"/>
    <mergeCell ref="A65:F65"/>
    <mergeCell ref="A66:F66"/>
    <mergeCell ref="H57:J57"/>
    <mergeCell ref="A52:F52"/>
    <mergeCell ref="A48:F48"/>
    <mergeCell ref="A53:F53"/>
    <mergeCell ref="A56:F56"/>
    <mergeCell ref="A49:F49"/>
    <mergeCell ref="A50:F50"/>
    <mergeCell ref="A51:F51"/>
    <mergeCell ref="H69:J69"/>
    <mergeCell ref="H71:J71"/>
    <mergeCell ref="A67:F67"/>
    <mergeCell ref="A68:F68"/>
    <mergeCell ref="H70:J70"/>
    <mergeCell ref="A70:F70"/>
    <mergeCell ref="A71:F71"/>
    <mergeCell ref="A69:F69"/>
    <mergeCell ref="B79:C79"/>
    <mergeCell ref="G74:H74"/>
    <mergeCell ref="G77:H77"/>
    <mergeCell ref="G76:H76"/>
    <mergeCell ref="D73:E73"/>
    <mergeCell ref="B74:C74"/>
    <mergeCell ref="D74:E74"/>
    <mergeCell ref="A64:F64"/>
    <mergeCell ref="K51:N51"/>
    <mergeCell ref="I74:J74"/>
    <mergeCell ref="K48:N48"/>
    <mergeCell ref="K52:N52"/>
    <mergeCell ref="K54:N54"/>
    <mergeCell ref="H54:J54"/>
    <mergeCell ref="H53:J53"/>
    <mergeCell ref="H64:J64"/>
    <mergeCell ref="H66:J66"/>
    <mergeCell ref="A34:F34"/>
    <mergeCell ref="H34:J34"/>
    <mergeCell ref="H56:J56"/>
    <mergeCell ref="H59:J59"/>
    <mergeCell ref="K43:N43"/>
    <mergeCell ref="K44:N44"/>
    <mergeCell ref="K46:N46"/>
    <mergeCell ref="K45:N45"/>
    <mergeCell ref="K49:N49"/>
    <mergeCell ref="K50:N50"/>
    <mergeCell ref="A38:F38"/>
    <mergeCell ref="A39:F39"/>
    <mergeCell ref="A45:F45"/>
    <mergeCell ref="A33:F33"/>
    <mergeCell ref="H33:J33"/>
    <mergeCell ref="A46:F46"/>
    <mergeCell ref="H35:J35"/>
    <mergeCell ref="H38:J38"/>
    <mergeCell ref="H45:J45"/>
    <mergeCell ref="A43:F43"/>
    <mergeCell ref="A32:F32"/>
    <mergeCell ref="H32:J32"/>
    <mergeCell ref="K32:N32"/>
    <mergeCell ref="H31:J31"/>
    <mergeCell ref="A31:F31"/>
    <mergeCell ref="A47:F47"/>
    <mergeCell ref="A35:F35"/>
    <mergeCell ref="A37:F37"/>
    <mergeCell ref="A36:F36"/>
    <mergeCell ref="A40:F40"/>
    <mergeCell ref="A10:J10"/>
    <mergeCell ref="A17:C17"/>
    <mergeCell ref="A27:F27"/>
    <mergeCell ref="K26:N26"/>
    <mergeCell ref="H26:J26"/>
    <mergeCell ref="A26:F26"/>
    <mergeCell ref="K20:N20"/>
    <mergeCell ref="K21:N21"/>
    <mergeCell ref="A16:C16"/>
    <mergeCell ref="D16:N16"/>
    <mergeCell ref="A8:J8"/>
    <mergeCell ref="A9:J9"/>
    <mergeCell ref="U2:Y2"/>
    <mergeCell ref="O2:S2"/>
    <mergeCell ref="B2:M2"/>
    <mergeCell ref="H4:N4"/>
    <mergeCell ref="F5:N7"/>
    <mergeCell ref="A30:F30"/>
    <mergeCell ref="H30:J30"/>
    <mergeCell ref="K30:N30"/>
    <mergeCell ref="A28:F28"/>
    <mergeCell ref="H28:J28"/>
    <mergeCell ref="K28:N28"/>
    <mergeCell ref="A29:F29"/>
    <mergeCell ref="H29:J29"/>
    <mergeCell ref="K29:N29"/>
    <mergeCell ref="H27:J27"/>
    <mergeCell ref="H40:J40"/>
    <mergeCell ref="K40:N40"/>
    <mergeCell ref="K38:N38"/>
    <mergeCell ref="K34:N34"/>
    <mergeCell ref="K35:N35"/>
    <mergeCell ref="K33:N33"/>
    <mergeCell ref="K27:N27"/>
    <mergeCell ref="K31:N31"/>
    <mergeCell ref="K36:N36"/>
  </mergeCells>
  <dataValidations count="4">
    <dataValidation allowBlank="1" showInputMessage="1" showErrorMessage="1" error="Ввести нужно только целое число!" sqref="H66:N66 H60:N60 H57:N57 H37:N38 H52:N52 H48:J48 H44:N44 H34:N34 H31:N31 H69:N69"/>
    <dataValidation type="whole" allowBlank="1" showInputMessage="1" showErrorMessage="1" prompt="Вводите целое число" error="Ввести нужно только целое число!" sqref="H67:N68 H50:N51 H40:N43 H45:N47 H32:N33 H53:N56 H35:N36 H70:N71 H61:N65">
      <formula1>-999999999999</formula1>
      <formula2>999999999999</formula2>
    </dataValidation>
    <dataValidation type="whole" allowBlank="1" showInputMessage="1" showErrorMessage="1" prompt="Вводите целое число" error="Вводить нужно только целое число!" sqref="K29:N30 H30:J30">
      <formula1>-999999999999</formula1>
      <formula2>999999999999</formula2>
    </dataValidation>
    <dataValidation type="whole" allowBlank="1" showInputMessage="1" showErrorMessage="1" prompt="Вводите целое число" error="Вводить нужно только целое число!" sqref="H29:J29">
      <formula1>-999999999999</formula1>
      <formula2>999999999999</formula2>
    </dataValidation>
  </dataValidations>
  <printOptions/>
  <pageMargins left="0.5905511811023623" right="0.1968503937007874" top="0.3937007874015748" bottom="0.1968503937007874" header="0" footer="0"/>
  <pageSetup blackAndWhite="1" horizontalDpi="600" verticalDpi="600" orientation="portrait" paperSize="9" r:id="rId1"/>
  <rowBreaks count="1" manualBreakCount="1">
    <brk id="57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J193"/>
  <sheetViews>
    <sheetView zoomScalePageLayoutView="0" workbookViewId="0" topLeftCell="C7">
      <selection activeCell="K18" sqref="K18"/>
    </sheetView>
  </sheetViews>
  <sheetFormatPr defaultColWidth="9.00390625" defaultRowHeight="12.75"/>
  <cols>
    <col min="4" max="4" width="11.50390625" style="5" customWidth="1"/>
    <col min="5" max="5" width="9.125" style="1" customWidth="1"/>
    <col min="6" max="6" width="9.625" style="0" customWidth="1"/>
    <col min="7" max="7" width="17.875" style="0" customWidth="1"/>
    <col min="8" max="8" width="7.50390625" style="0" customWidth="1"/>
  </cols>
  <sheetData>
    <row r="1" spans="1:10" ht="12.75">
      <c r="A1">
        <f>ROW()</f>
        <v>1</v>
      </c>
      <c r="C1" t="str">
        <f>Данные!$A$3</f>
        <v>7085</v>
      </c>
      <c r="D1" s="4" t="s">
        <v>744</v>
      </c>
      <c r="E1" s="1" t="s">
        <v>253</v>
      </c>
      <c r="F1" t="str">
        <f>Данные!$A$1</f>
        <v>20211231</v>
      </c>
      <c r="G1">
        <f>Форма2!H29</f>
        <v>12060</v>
      </c>
      <c r="H1" s="22">
        <v>0</v>
      </c>
      <c r="I1" t="str">
        <f>Данные!$A$4</f>
        <v>BYN</v>
      </c>
      <c r="J1" t="s">
        <v>254</v>
      </c>
    </row>
    <row r="2" spans="1:9" ht="12.75">
      <c r="A2">
        <f>ROW()</f>
        <v>2</v>
      </c>
      <c r="C2" t="str">
        <f>Данные!$A$3</f>
        <v>7085</v>
      </c>
      <c r="D2" s="4" t="s">
        <v>745</v>
      </c>
      <c r="E2" s="1" t="s">
        <v>253</v>
      </c>
      <c r="F2" t="str">
        <f>Данные!$A$1</f>
        <v>20211231</v>
      </c>
      <c r="G2">
        <f>Форма2!H30</f>
        <v>9032</v>
      </c>
      <c r="H2" s="22">
        <v>0</v>
      </c>
      <c r="I2" t="str">
        <f>Данные!$A$4</f>
        <v>BYN</v>
      </c>
    </row>
    <row r="3" spans="1:10" ht="12.75">
      <c r="A3">
        <f>ROW()</f>
        <v>3</v>
      </c>
      <c r="C3" t="str">
        <f>Данные!$A$3</f>
        <v>7085</v>
      </c>
      <c r="D3" s="4" t="s">
        <v>746</v>
      </c>
      <c r="E3" s="1" t="s">
        <v>253</v>
      </c>
      <c r="F3" t="str">
        <f>Данные!$A$1</f>
        <v>20211231</v>
      </c>
      <c r="G3">
        <f>Форма2!H31</f>
        <v>3028</v>
      </c>
      <c r="H3" s="22">
        <v>0</v>
      </c>
      <c r="I3" t="str">
        <f>Данные!$A$4</f>
        <v>BYN</v>
      </c>
      <c r="J3" t="s">
        <v>254</v>
      </c>
    </row>
    <row r="4" spans="1:9" ht="12.75">
      <c r="A4">
        <f>ROW()</f>
        <v>4</v>
      </c>
      <c r="C4" t="str">
        <f>Данные!$A$3</f>
        <v>7085</v>
      </c>
      <c r="D4" s="4" t="s">
        <v>747</v>
      </c>
      <c r="E4" s="1" t="s">
        <v>253</v>
      </c>
      <c r="F4" t="str">
        <f>Данные!$A$1</f>
        <v>20211231</v>
      </c>
      <c r="G4">
        <f>Форма2!H32</f>
        <v>1010</v>
      </c>
      <c r="H4" s="22">
        <v>0</v>
      </c>
      <c r="I4" t="str">
        <f>Данные!$A$4</f>
        <v>BYN</v>
      </c>
    </row>
    <row r="5" spans="1:10" ht="12.75">
      <c r="A5">
        <f>ROW()</f>
        <v>5</v>
      </c>
      <c r="C5" t="str">
        <f>Данные!$A$3</f>
        <v>7085</v>
      </c>
      <c r="D5" s="4" t="s">
        <v>748</v>
      </c>
      <c r="E5" s="1" t="s">
        <v>253</v>
      </c>
      <c r="F5" t="str">
        <f>Данные!$A$1</f>
        <v>20211231</v>
      </c>
      <c r="G5">
        <f>Форма2!H33</f>
        <v>50</v>
      </c>
      <c r="H5" s="22">
        <v>0</v>
      </c>
      <c r="I5" t="str">
        <f>Данные!$A$4</f>
        <v>BYN</v>
      </c>
      <c r="J5" t="s">
        <v>254</v>
      </c>
    </row>
    <row r="6" spans="1:9" ht="12.75">
      <c r="A6">
        <f>ROW()</f>
        <v>6</v>
      </c>
      <c r="C6" t="str">
        <f>Данные!$A$3</f>
        <v>7085</v>
      </c>
      <c r="D6" s="4" t="s">
        <v>749</v>
      </c>
      <c r="E6" s="1" t="s">
        <v>253</v>
      </c>
      <c r="F6" t="str">
        <f>Данные!$A$1</f>
        <v>20211231</v>
      </c>
      <c r="G6">
        <f>Форма2!H34</f>
        <v>1968</v>
      </c>
      <c r="H6" s="22">
        <v>0</v>
      </c>
      <c r="I6" t="str">
        <f>Данные!$A$4</f>
        <v>BYN</v>
      </c>
    </row>
    <row r="7" spans="1:9" ht="12.75">
      <c r="A7">
        <f>ROW()</f>
        <v>7</v>
      </c>
      <c r="C7" t="str">
        <f>Данные!$A$3</f>
        <v>7085</v>
      </c>
      <c r="D7" s="4" t="s">
        <v>750</v>
      </c>
      <c r="E7" s="1" t="s">
        <v>253</v>
      </c>
      <c r="F7" t="str">
        <f>Данные!$A$1</f>
        <v>20211231</v>
      </c>
      <c r="G7">
        <f>Форма2!H35</f>
        <v>1401</v>
      </c>
      <c r="H7" s="22">
        <v>0</v>
      </c>
      <c r="I7" t="str">
        <f>Данные!$A$4</f>
        <v>BYN</v>
      </c>
    </row>
    <row r="8" spans="1:9" ht="12.75">
      <c r="A8">
        <f>ROW()</f>
        <v>8</v>
      </c>
      <c r="C8" t="str">
        <f>Данные!$A$3</f>
        <v>7085</v>
      </c>
      <c r="D8" s="4" t="s">
        <v>854</v>
      </c>
      <c r="E8" s="1" t="s">
        <v>253</v>
      </c>
      <c r="F8" t="str">
        <f>Данные!$A$1</f>
        <v>20211231</v>
      </c>
      <c r="G8">
        <f>Форма2!H36</f>
        <v>2369</v>
      </c>
      <c r="H8" s="22">
        <v>0</v>
      </c>
      <c r="I8" t="str">
        <f>Данные!$A$4</f>
        <v>BYN</v>
      </c>
    </row>
    <row r="9" spans="1:9" ht="12.75">
      <c r="A9">
        <f>ROW()</f>
        <v>9</v>
      </c>
      <c r="C9" t="str">
        <f>Данные!$A$3</f>
        <v>7085</v>
      </c>
      <c r="D9" s="4" t="s">
        <v>855</v>
      </c>
      <c r="E9" s="1" t="s">
        <v>253</v>
      </c>
      <c r="F9" t="str">
        <f>Данные!$A$1</f>
        <v>20211231</v>
      </c>
      <c r="G9">
        <f>Форма2!H37</f>
        <v>1000</v>
      </c>
      <c r="H9" s="22">
        <v>0</v>
      </c>
      <c r="I9" t="str">
        <f>Данные!$A$4</f>
        <v>BYN</v>
      </c>
    </row>
    <row r="10" spans="1:9" ht="12.75">
      <c r="A10">
        <f>ROW()</f>
        <v>10</v>
      </c>
      <c r="C10" t="str">
        <f>Данные!$A$3</f>
        <v>7085</v>
      </c>
      <c r="D10" s="4" t="s">
        <v>856</v>
      </c>
      <c r="E10" s="1" t="s">
        <v>253</v>
      </c>
      <c r="F10" t="str">
        <f>Данные!$A$1</f>
        <v>20211231</v>
      </c>
      <c r="G10">
        <f>Форма2!H38</f>
        <v>2</v>
      </c>
      <c r="H10" s="22">
        <v>0</v>
      </c>
      <c r="I10" t="str">
        <f>Данные!$A$4</f>
        <v>BYN</v>
      </c>
    </row>
    <row r="11" spans="1:9" ht="12.75">
      <c r="A11">
        <f>ROW()</f>
        <v>11</v>
      </c>
      <c r="C11" t="str">
        <f>Данные!$A$3</f>
        <v>7085</v>
      </c>
      <c r="D11" s="4" t="s">
        <v>857</v>
      </c>
      <c r="E11" s="1" t="s">
        <v>253</v>
      </c>
      <c r="F11" t="str">
        <f>Данные!$A$1</f>
        <v>20211231</v>
      </c>
      <c r="G11">
        <f>Форма2!H40</f>
        <v>2</v>
      </c>
      <c r="H11" s="22">
        <v>0</v>
      </c>
      <c r="I11" t="str">
        <f>Данные!$A$4</f>
        <v>BYN</v>
      </c>
    </row>
    <row r="12" spans="1:9" ht="12.75">
      <c r="A12">
        <f>ROW()</f>
        <v>12</v>
      </c>
      <c r="C12" t="str">
        <f>Данные!$A$3</f>
        <v>7085</v>
      </c>
      <c r="D12" s="4" t="s">
        <v>858</v>
      </c>
      <c r="E12" s="1" t="s">
        <v>253</v>
      </c>
      <c r="F12" t="str">
        <f>Данные!$A$1</f>
        <v>20211231</v>
      </c>
      <c r="G12">
        <f>Форма2!H41</f>
        <v>0</v>
      </c>
      <c r="H12" s="22">
        <v>0</v>
      </c>
      <c r="I12" t="str">
        <f>Данные!$A$4</f>
        <v>BYN</v>
      </c>
    </row>
    <row r="13" spans="1:9" ht="12.75">
      <c r="A13">
        <f>ROW()</f>
        <v>13</v>
      </c>
      <c r="C13" t="str">
        <f>Данные!$A$3</f>
        <v>7085</v>
      </c>
      <c r="D13" s="4" t="s">
        <v>859</v>
      </c>
      <c r="E13" s="1" t="s">
        <v>253</v>
      </c>
      <c r="F13" t="str">
        <f>Данные!$A$1</f>
        <v>20211231</v>
      </c>
      <c r="G13">
        <f>Форма2!H42</f>
        <v>0</v>
      </c>
      <c r="H13" s="22">
        <v>0</v>
      </c>
      <c r="I13" t="str">
        <f>Данные!$A$4</f>
        <v>BYN</v>
      </c>
    </row>
    <row r="14" spans="1:9" ht="12.75">
      <c r="A14">
        <f>ROW()</f>
        <v>14</v>
      </c>
      <c r="C14" t="str">
        <f>Данные!$A$3</f>
        <v>7085</v>
      </c>
      <c r="D14" s="4" t="s">
        <v>860</v>
      </c>
      <c r="E14" s="1" t="s">
        <v>253</v>
      </c>
      <c r="F14" t="str">
        <f>Данные!$A$1</f>
        <v>20211231</v>
      </c>
      <c r="G14">
        <f>Форма2!H43</f>
        <v>0</v>
      </c>
      <c r="H14" s="22">
        <v>0</v>
      </c>
      <c r="I14" t="str">
        <f>Данные!$A$4</f>
        <v>BYN</v>
      </c>
    </row>
    <row r="15" spans="1:9" ht="12.75">
      <c r="A15">
        <f>ROW()</f>
        <v>15</v>
      </c>
      <c r="C15" t="str">
        <f>Данные!$A$3</f>
        <v>7085</v>
      </c>
      <c r="D15" s="4" t="s">
        <v>861</v>
      </c>
      <c r="E15" s="1" t="s">
        <v>253</v>
      </c>
      <c r="F15" t="str">
        <f>Данные!$A$1</f>
        <v>20211231</v>
      </c>
      <c r="G15">
        <f>Форма2!H44</f>
        <v>4</v>
      </c>
      <c r="H15" s="22">
        <v>0</v>
      </c>
      <c r="I15" t="str">
        <f>Данные!$A$4</f>
        <v>BYN</v>
      </c>
    </row>
    <row r="16" spans="1:9" ht="12.75">
      <c r="A16">
        <f>ROW()</f>
        <v>16</v>
      </c>
      <c r="C16" t="str">
        <f>Данные!$A$3</f>
        <v>7085</v>
      </c>
      <c r="D16" s="4" t="s">
        <v>862</v>
      </c>
      <c r="E16" s="1" t="s">
        <v>253</v>
      </c>
      <c r="F16" t="str">
        <f>Данные!$A$1</f>
        <v>20211231</v>
      </c>
      <c r="G16">
        <f>Форма2!H46</f>
        <v>4</v>
      </c>
      <c r="H16" s="22">
        <v>0</v>
      </c>
      <c r="I16" t="str">
        <f>Данные!$A$4</f>
        <v>BYN</v>
      </c>
    </row>
    <row r="17" spans="1:9" ht="12.75">
      <c r="A17">
        <f>ROW()</f>
        <v>17</v>
      </c>
      <c r="C17" t="str">
        <f>Данные!$A$3</f>
        <v>7085</v>
      </c>
      <c r="D17" s="4" t="s">
        <v>863</v>
      </c>
      <c r="E17" s="1" t="s">
        <v>253</v>
      </c>
      <c r="F17" t="str">
        <f>Данные!$A$1</f>
        <v>20211231</v>
      </c>
      <c r="G17">
        <f>Форма2!H47</f>
        <v>0</v>
      </c>
      <c r="H17" s="22">
        <v>0</v>
      </c>
      <c r="I17" t="str">
        <f>Данные!$A$4</f>
        <v>BYN</v>
      </c>
    </row>
    <row r="18" spans="1:9" ht="12.75">
      <c r="A18">
        <f>ROW()</f>
        <v>18</v>
      </c>
      <c r="C18" t="str">
        <f>Данные!$A$3</f>
        <v>7085</v>
      </c>
      <c r="D18" s="4" t="s">
        <v>864</v>
      </c>
      <c r="E18" s="1" t="s">
        <v>253</v>
      </c>
      <c r="F18" t="str">
        <f>Данные!$A$1</f>
        <v>20211231</v>
      </c>
      <c r="G18">
        <f>Форма2!H48</f>
        <v>36</v>
      </c>
      <c r="H18" s="22">
        <v>0</v>
      </c>
      <c r="I18" t="str">
        <f>Данные!$A$4</f>
        <v>BYN</v>
      </c>
    </row>
    <row r="19" spans="1:9" ht="12.75">
      <c r="A19">
        <f>ROW()</f>
        <v>19</v>
      </c>
      <c r="C19" t="str">
        <f>Данные!$A$3</f>
        <v>7085</v>
      </c>
      <c r="D19" s="4" t="s">
        <v>865</v>
      </c>
      <c r="E19" s="1" t="s">
        <v>253</v>
      </c>
      <c r="F19" t="str">
        <f>Данные!$A$1</f>
        <v>20211231</v>
      </c>
      <c r="G19">
        <f>Форма2!H50</f>
        <v>36</v>
      </c>
      <c r="H19" s="22">
        <v>0</v>
      </c>
      <c r="I19" t="str">
        <f>Данные!$A$4</f>
        <v>BYN</v>
      </c>
    </row>
    <row r="20" spans="1:9" ht="12.75">
      <c r="A20">
        <f>ROW()</f>
        <v>20</v>
      </c>
      <c r="C20" t="str">
        <f>Данные!$A$3</f>
        <v>7085</v>
      </c>
      <c r="D20" s="4" t="s">
        <v>866</v>
      </c>
      <c r="E20" s="1" t="s">
        <v>253</v>
      </c>
      <c r="F20" t="str">
        <f>Данные!$A$1</f>
        <v>20211231</v>
      </c>
      <c r="G20">
        <f>Форма2!H51</f>
        <v>0</v>
      </c>
      <c r="H20" s="22">
        <v>0</v>
      </c>
      <c r="I20" t="str">
        <f>Данные!$A$4</f>
        <v>BYN</v>
      </c>
    </row>
    <row r="21" spans="1:9" ht="12.75">
      <c r="A21">
        <f>ROW()</f>
        <v>21</v>
      </c>
      <c r="C21" t="str">
        <f>Данные!$A$3</f>
        <v>7085</v>
      </c>
      <c r="D21" s="4" t="s">
        <v>867</v>
      </c>
      <c r="E21" s="1" t="s">
        <v>253</v>
      </c>
      <c r="F21" t="str">
        <f>Данные!$A$1</f>
        <v>20211231</v>
      </c>
      <c r="G21">
        <f>Форма2!H52</f>
        <v>88</v>
      </c>
      <c r="H21" s="22">
        <v>0</v>
      </c>
      <c r="I21" t="str">
        <f>Данные!$A$4</f>
        <v>BYN</v>
      </c>
    </row>
    <row r="22" spans="1:9" ht="12.75">
      <c r="A22">
        <f>ROW()</f>
        <v>22</v>
      </c>
      <c r="C22" t="str">
        <f>Данные!$A$3</f>
        <v>7085</v>
      </c>
      <c r="D22" s="4" t="s">
        <v>868</v>
      </c>
      <c r="E22" s="1" t="s">
        <v>253</v>
      </c>
      <c r="F22" t="str">
        <f>Данные!$A$1</f>
        <v>20211231</v>
      </c>
      <c r="G22">
        <f>Форма2!H54</f>
        <v>60</v>
      </c>
      <c r="H22" s="22">
        <v>0</v>
      </c>
      <c r="I22" t="str">
        <f>Данные!$A$4</f>
        <v>BYN</v>
      </c>
    </row>
    <row r="23" spans="1:9" ht="12.75">
      <c r="A23">
        <f>ROW()</f>
        <v>23</v>
      </c>
      <c r="C23" t="str">
        <f>Данные!$A$3</f>
        <v>7085</v>
      </c>
      <c r="D23" s="4" t="s">
        <v>869</v>
      </c>
      <c r="E23" s="1" t="s">
        <v>253</v>
      </c>
      <c r="F23" t="str">
        <f>Данные!$A$1</f>
        <v>20211231</v>
      </c>
      <c r="G23">
        <f>Форма2!H55</f>
        <v>28</v>
      </c>
      <c r="H23" s="22">
        <v>0</v>
      </c>
      <c r="I23" t="str">
        <f>Данные!$A$4</f>
        <v>BYN</v>
      </c>
    </row>
    <row r="24" spans="1:9" ht="12.75">
      <c r="A24">
        <f>ROW()</f>
        <v>24</v>
      </c>
      <c r="C24" t="str">
        <f>Данные!$A$3</f>
        <v>7085</v>
      </c>
      <c r="D24" s="4" t="s">
        <v>870</v>
      </c>
      <c r="E24" s="1" t="s">
        <v>253</v>
      </c>
      <c r="F24" t="str">
        <f>Данные!$A$1</f>
        <v>20211231</v>
      </c>
      <c r="G24">
        <f>Форма2!H56</f>
        <v>0</v>
      </c>
      <c r="H24" s="22">
        <v>0</v>
      </c>
      <c r="I24" t="str">
        <f>Данные!$A$4</f>
        <v>BYN</v>
      </c>
    </row>
    <row r="25" spans="1:9" ht="12.75">
      <c r="A25">
        <f>ROW()</f>
        <v>25</v>
      </c>
      <c r="C25" t="str">
        <f>Данные!$A$3</f>
        <v>7085</v>
      </c>
      <c r="D25" s="4" t="s">
        <v>871</v>
      </c>
      <c r="E25" s="1" t="s">
        <v>253</v>
      </c>
      <c r="F25" t="str">
        <f>Данные!$A$1</f>
        <v>20211231</v>
      </c>
      <c r="G25">
        <f>Форма2!H57</f>
        <v>-54</v>
      </c>
      <c r="H25" s="22">
        <v>0</v>
      </c>
      <c r="I25" t="str">
        <f>Данные!$A$4</f>
        <v>BYN</v>
      </c>
    </row>
    <row r="26" spans="1:9" ht="12.75">
      <c r="A26">
        <f>ROW()</f>
        <v>26</v>
      </c>
      <c r="C26" t="str">
        <f>Данные!$A$3</f>
        <v>7085</v>
      </c>
      <c r="D26" s="4" t="s">
        <v>872</v>
      </c>
      <c r="E26" s="1" t="s">
        <v>253</v>
      </c>
      <c r="F26" t="str">
        <f>Данные!$A$1</f>
        <v>20211231</v>
      </c>
      <c r="G26">
        <f>Форма2!H60</f>
        <v>946</v>
      </c>
      <c r="H26" s="22">
        <v>0</v>
      </c>
      <c r="I26" t="str">
        <f>Данные!$A$4</f>
        <v>BYN</v>
      </c>
    </row>
    <row r="27" spans="1:9" ht="12.75">
      <c r="A27">
        <f>ROW()</f>
        <v>27</v>
      </c>
      <c r="C27" t="str">
        <f>Данные!$A$3</f>
        <v>7085</v>
      </c>
      <c r="D27" s="4" t="s">
        <v>873</v>
      </c>
      <c r="E27" s="1" t="s">
        <v>253</v>
      </c>
      <c r="F27" t="str">
        <f>Данные!$A$1</f>
        <v>20211231</v>
      </c>
      <c r="G27">
        <f>Форма2!H61</f>
        <v>282</v>
      </c>
      <c r="H27" s="22">
        <v>0</v>
      </c>
      <c r="I27" t="str">
        <f>Данные!$A$4</f>
        <v>BYN</v>
      </c>
    </row>
    <row r="28" spans="1:9" ht="12.75">
      <c r="A28">
        <f>ROW()</f>
        <v>28</v>
      </c>
      <c r="C28" t="str">
        <f>Данные!$A$3</f>
        <v>7085</v>
      </c>
      <c r="D28" s="4" t="s">
        <v>874</v>
      </c>
      <c r="E28" s="1" t="s">
        <v>253</v>
      </c>
      <c r="F28" t="str">
        <f>Данные!$A$1</f>
        <v>20211231</v>
      </c>
      <c r="G28">
        <f>Форма2!H62</f>
        <v>0</v>
      </c>
      <c r="H28" s="22">
        <v>0</v>
      </c>
      <c r="I28" t="str">
        <f>Данные!$A$4</f>
        <v>BYN</v>
      </c>
    </row>
    <row r="29" spans="1:9" ht="12.75">
      <c r="A29">
        <f>ROW()</f>
        <v>29</v>
      </c>
      <c r="C29" t="str">
        <f>Данные!$A$3</f>
        <v>7085</v>
      </c>
      <c r="D29" s="4" t="s">
        <v>875</v>
      </c>
      <c r="E29" s="1" t="s">
        <v>253</v>
      </c>
      <c r="F29" t="str">
        <f>Данные!$A$1</f>
        <v>20211231</v>
      </c>
      <c r="G29">
        <f>Форма2!H63</f>
        <v>0</v>
      </c>
      <c r="H29" s="22">
        <v>0</v>
      </c>
      <c r="I29" t="str">
        <f>Данные!$A$4</f>
        <v>BYN</v>
      </c>
    </row>
    <row r="30" spans="1:9" ht="12.75">
      <c r="A30">
        <f>ROW()</f>
        <v>30</v>
      </c>
      <c r="C30" t="str">
        <f>Данные!$A$3</f>
        <v>7085</v>
      </c>
      <c r="D30" s="4" t="s">
        <v>876</v>
      </c>
      <c r="E30" s="1" t="s">
        <v>253</v>
      </c>
      <c r="F30" t="str">
        <f>Данные!$A$1</f>
        <v>20211231</v>
      </c>
      <c r="G30">
        <f>Форма2!H64</f>
        <v>0</v>
      </c>
      <c r="H30" s="22">
        <v>0</v>
      </c>
      <c r="I30" t="str">
        <f>Данные!$A$4</f>
        <v>BYN</v>
      </c>
    </row>
    <row r="31" spans="1:9" ht="12.75">
      <c r="A31">
        <f>ROW()</f>
        <v>31</v>
      </c>
      <c r="C31" t="str">
        <f>Данные!$A$3</f>
        <v>7085</v>
      </c>
      <c r="D31" s="4" t="s">
        <v>877</v>
      </c>
      <c r="E31" s="1" t="s">
        <v>253</v>
      </c>
      <c r="F31" t="str">
        <f>Данные!$A$1</f>
        <v>20211231</v>
      </c>
      <c r="G31">
        <f>Форма2!H65</f>
        <v>4</v>
      </c>
      <c r="H31" s="22">
        <v>0</v>
      </c>
      <c r="I31" t="str">
        <f>Данные!$A$4</f>
        <v>BYN</v>
      </c>
    </row>
    <row r="32" spans="1:9" ht="12.75">
      <c r="A32">
        <f>ROW()</f>
        <v>32</v>
      </c>
      <c r="C32" t="str">
        <f>Данные!$A$3</f>
        <v>7085</v>
      </c>
      <c r="D32" s="4" t="s">
        <v>878</v>
      </c>
      <c r="E32" s="1" t="s">
        <v>253</v>
      </c>
      <c r="F32" t="str">
        <f>Данные!$A$1</f>
        <v>20211231</v>
      </c>
      <c r="G32">
        <f>Форма2!H66</f>
        <v>660</v>
      </c>
      <c r="H32" s="22">
        <v>0</v>
      </c>
      <c r="I32" t="str">
        <f>Данные!$A$4</f>
        <v>BYN</v>
      </c>
    </row>
    <row r="33" spans="1:9" ht="12.75">
      <c r="A33">
        <f>ROW()</f>
        <v>33</v>
      </c>
      <c r="C33" t="str">
        <f>Данные!$A$3</f>
        <v>7085</v>
      </c>
      <c r="D33" s="4" t="s">
        <v>879</v>
      </c>
      <c r="E33" s="1" t="s">
        <v>253</v>
      </c>
      <c r="F33" t="str">
        <f>Данные!$A$1</f>
        <v>20211231</v>
      </c>
      <c r="G33">
        <f>Форма2!H67</f>
        <v>812</v>
      </c>
      <c r="H33" s="22">
        <v>0</v>
      </c>
      <c r="I33" t="str">
        <f>Данные!$A$4</f>
        <v>BYN</v>
      </c>
    </row>
    <row r="34" spans="1:9" ht="12.75">
      <c r="A34">
        <f>ROW()</f>
        <v>34</v>
      </c>
      <c r="C34" t="str">
        <f>Данные!$A$3</f>
        <v>7085</v>
      </c>
      <c r="D34" s="4" t="s">
        <v>880</v>
      </c>
      <c r="E34" s="1" t="s">
        <v>253</v>
      </c>
      <c r="F34" t="str">
        <f>Данные!$A$1</f>
        <v>20211231</v>
      </c>
      <c r="G34">
        <f>Форма2!H68</f>
        <v>0</v>
      </c>
      <c r="H34" s="22">
        <v>0</v>
      </c>
      <c r="I34" t="str">
        <f>Данные!$A$4</f>
        <v>BYN</v>
      </c>
    </row>
    <row r="35" spans="1:9" ht="12.75">
      <c r="A35">
        <f>ROW()</f>
        <v>35</v>
      </c>
      <c r="C35" t="str">
        <f>Данные!$A$3</f>
        <v>7085</v>
      </c>
      <c r="D35" s="4" t="s">
        <v>881</v>
      </c>
      <c r="E35" s="1" t="s">
        <v>253</v>
      </c>
      <c r="F35" t="str">
        <f>Данные!$A$1</f>
        <v>20211231</v>
      </c>
      <c r="G35">
        <f>Форма2!H69</f>
        <v>1472</v>
      </c>
      <c r="H35" s="22">
        <v>0</v>
      </c>
      <c r="I35" t="str">
        <f>Данные!$A$4</f>
        <v>BYN</v>
      </c>
    </row>
    <row r="36" spans="1:9" ht="12.75">
      <c r="A36">
        <f>ROW()</f>
        <v>36</v>
      </c>
      <c r="C36" t="str">
        <f>Данные!$A$3</f>
        <v>7085</v>
      </c>
      <c r="D36" s="4" t="s">
        <v>882</v>
      </c>
      <c r="E36" s="1" t="s">
        <v>253</v>
      </c>
      <c r="F36" t="str">
        <f>Данные!$A$1</f>
        <v>20211231</v>
      </c>
      <c r="G36">
        <f>Форма2!H70</f>
        <v>0</v>
      </c>
      <c r="H36" s="22">
        <v>0</v>
      </c>
      <c r="I36" t="str">
        <f>Данные!$A$4</f>
        <v>BYN</v>
      </c>
    </row>
    <row r="37" spans="1:9" ht="12.75">
      <c r="A37">
        <f>ROW()</f>
        <v>37</v>
      </c>
      <c r="C37" t="str">
        <f>Данные!$A$3</f>
        <v>7085</v>
      </c>
      <c r="D37" s="4" t="s">
        <v>883</v>
      </c>
      <c r="E37" s="1" t="s">
        <v>253</v>
      </c>
      <c r="F37" t="str">
        <f>Данные!$A$1</f>
        <v>20211231</v>
      </c>
      <c r="G37">
        <f>Форма2!H71</f>
        <v>0</v>
      </c>
      <c r="H37" s="22">
        <v>0</v>
      </c>
      <c r="I37" t="str">
        <f>Данные!$A$4</f>
        <v>BYN</v>
      </c>
    </row>
    <row r="38" spans="1:9" ht="28.5" customHeight="1">
      <c r="A38">
        <f>ROW()</f>
        <v>38</v>
      </c>
      <c r="C38" t="str">
        <f>Данные!$A$3</f>
        <v>7085</v>
      </c>
      <c r="D38" s="4" t="s">
        <v>744</v>
      </c>
      <c r="E38" s="1" t="s">
        <v>255</v>
      </c>
      <c r="F38" t="str">
        <f>Данные!$A$1</f>
        <v>20211231</v>
      </c>
      <c r="G38">
        <f>Форма2!K29</f>
        <v>11566</v>
      </c>
      <c r="H38" s="22">
        <v>0</v>
      </c>
      <c r="I38" t="str">
        <f>Данные!$A$4</f>
        <v>BYN</v>
      </c>
    </row>
    <row r="39" spans="1:9" ht="12.75">
      <c r="A39">
        <f>ROW()</f>
        <v>39</v>
      </c>
      <c r="C39" t="str">
        <f>Данные!$A$3</f>
        <v>7085</v>
      </c>
      <c r="D39" s="4" t="s">
        <v>745</v>
      </c>
      <c r="E39" s="1" t="s">
        <v>255</v>
      </c>
      <c r="F39" t="str">
        <f>Данные!$A$1</f>
        <v>20211231</v>
      </c>
      <c r="G39">
        <f>Форма2!K30</f>
        <v>8777</v>
      </c>
      <c r="H39" s="22">
        <v>0</v>
      </c>
      <c r="I39" t="str">
        <f>Данные!$A$4</f>
        <v>BYN</v>
      </c>
    </row>
    <row r="40" spans="1:9" ht="12.75">
      <c r="A40">
        <f>ROW()</f>
        <v>40</v>
      </c>
      <c r="C40" t="str">
        <f>Данные!$A$3</f>
        <v>7085</v>
      </c>
      <c r="D40" s="4" t="s">
        <v>746</v>
      </c>
      <c r="E40" s="1" t="s">
        <v>255</v>
      </c>
      <c r="F40" t="str">
        <f>Данные!$A$1</f>
        <v>20211231</v>
      </c>
      <c r="G40">
        <f>Форма2!K31</f>
        <v>2789</v>
      </c>
      <c r="H40" s="22">
        <v>0</v>
      </c>
      <c r="I40" t="str">
        <f>Данные!$A$4</f>
        <v>BYN</v>
      </c>
    </row>
    <row r="41" spans="1:9" ht="12.75">
      <c r="A41">
        <f>ROW()</f>
        <v>41</v>
      </c>
      <c r="C41" t="str">
        <f>Данные!$A$3</f>
        <v>7085</v>
      </c>
      <c r="D41" s="4" t="s">
        <v>747</v>
      </c>
      <c r="E41" s="1" t="s">
        <v>255</v>
      </c>
      <c r="F41" t="str">
        <f>Данные!$A$1</f>
        <v>20211231</v>
      </c>
      <c r="G41">
        <f>Форма2!K32</f>
        <v>944</v>
      </c>
      <c r="H41" s="22">
        <v>0</v>
      </c>
      <c r="I41" t="str">
        <f>Данные!$A$4</f>
        <v>BYN</v>
      </c>
    </row>
    <row r="42" spans="1:9" ht="12.75">
      <c r="A42">
        <f>ROW()</f>
        <v>42</v>
      </c>
      <c r="C42" t="str">
        <f>Данные!$A$3</f>
        <v>7085</v>
      </c>
      <c r="D42" s="4" t="s">
        <v>748</v>
      </c>
      <c r="E42" s="1" t="s">
        <v>255</v>
      </c>
      <c r="F42" t="str">
        <f>Данные!$A$1</f>
        <v>20211231</v>
      </c>
      <c r="G42">
        <f>Форма2!K33</f>
        <v>34</v>
      </c>
      <c r="H42" s="22">
        <v>0</v>
      </c>
      <c r="I42" t="str">
        <f>Данные!$A$4</f>
        <v>BYN</v>
      </c>
    </row>
    <row r="43" spans="1:9" ht="12.75">
      <c r="A43">
        <f>ROW()</f>
        <v>43</v>
      </c>
      <c r="C43" t="str">
        <f>Данные!$A$3</f>
        <v>7085</v>
      </c>
      <c r="D43" s="4" t="s">
        <v>749</v>
      </c>
      <c r="E43" s="1" t="s">
        <v>255</v>
      </c>
      <c r="F43" t="str">
        <f>Данные!$A$1</f>
        <v>20211231</v>
      </c>
      <c r="G43">
        <f>Форма2!K34</f>
        <v>1811</v>
      </c>
      <c r="H43" s="22">
        <v>0</v>
      </c>
      <c r="I43" t="str">
        <f>Данные!$A$4</f>
        <v>BYN</v>
      </c>
    </row>
    <row r="44" spans="1:9" ht="12.75">
      <c r="A44">
        <f>ROW()</f>
        <v>44</v>
      </c>
      <c r="C44" t="str">
        <f>Данные!$A$3</f>
        <v>7085</v>
      </c>
      <c r="D44" s="4" t="s">
        <v>750</v>
      </c>
      <c r="E44" s="1" t="s">
        <v>255</v>
      </c>
      <c r="F44" t="str">
        <f>Данные!$A$1</f>
        <v>20211231</v>
      </c>
      <c r="G44">
        <f>Форма2!K35</f>
        <v>1854</v>
      </c>
      <c r="H44" s="22">
        <v>0</v>
      </c>
      <c r="I44" t="str">
        <f>Данные!$A$4</f>
        <v>BYN</v>
      </c>
    </row>
    <row r="45" spans="1:9" ht="12.75">
      <c r="A45">
        <f>ROW()</f>
        <v>45</v>
      </c>
      <c r="C45" t="str">
        <f>Данные!$A$3</f>
        <v>7085</v>
      </c>
      <c r="D45" s="4" t="s">
        <v>854</v>
      </c>
      <c r="E45" s="1" t="s">
        <v>255</v>
      </c>
      <c r="F45" t="str">
        <f>Данные!$A$1</f>
        <v>20211231</v>
      </c>
      <c r="G45">
        <f>Форма2!K36</f>
        <v>2623</v>
      </c>
      <c r="H45" s="22">
        <v>0</v>
      </c>
      <c r="I45" t="str">
        <f>Данные!$A$4</f>
        <v>BYN</v>
      </c>
    </row>
    <row r="46" spans="1:9" ht="12.75">
      <c r="A46">
        <f>ROW()</f>
        <v>46</v>
      </c>
      <c r="C46" t="str">
        <f>Данные!$A$3</f>
        <v>7085</v>
      </c>
      <c r="D46" s="4" t="s">
        <v>855</v>
      </c>
      <c r="E46" s="1" t="s">
        <v>255</v>
      </c>
      <c r="F46" t="str">
        <f>Данные!$A$1</f>
        <v>20211231</v>
      </c>
      <c r="G46">
        <f>Форма2!K37</f>
        <v>1042</v>
      </c>
      <c r="H46" s="22">
        <v>0</v>
      </c>
      <c r="I46" t="str">
        <f>Данные!$A$4</f>
        <v>BYN</v>
      </c>
    </row>
    <row r="47" spans="1:9" ht="12.75">
      <c r="A47">
        <f>ROW()</f>
        <v>47</v>
      </c>
      <c r="C47" t="str">
        <f>Данные!$A$3</f>
        <v>7085</v>
      </c>
      <c r="D47" s="4" t="s">
        <v>856</v>
      </c>
      <c r="E47" s="1" t="s">
        <v>255</v>
      </c>
      <c r="F47" t="str">
        <f>Данные!$A$1</f>
        <v>20211231</v>
      </c>
      <c r="G47">
        <f>Форма2!K38</f>
        <v>16</v>
      </c>
      <c r="H47" s="22">
        <v>0</v>
      </c>
      <c r="I47" t="str">
        <f>Данные!$A$4</f>
        <v>BYN</v>
      </c>
    </row>
    <row r="48" spans="1:9" ht="12.75">
      <c r="A48">
        <f>ROW()</f>
        <v>48</v>
      </c>
      <c r="C48" t="str">
        <f>Данные!$A$3</f>
        <v>7085</v>
      </c>
      <c r="D48" s="4" t="s">
        <v>857</v>
      </c>
      <c r="E48" s="1" t="s">
        <v>255</v>
      </c>
      <c r="F48" t="str">
        <f>Данные!$A$1</f>
        <v>20211231</v>
      </c>
      <c r="G48">
        <f>Форма2!K40</f>
        <v>16</v>
      </c>
      <c r="H48" s="22">
        <v>0</v>
      </c>
      <c r="I48" t="str">
        <f>Данные!$A$4</f>
        <v>BYN</v>
      </c>
    </row>
    <row r="49" spans="1:9" ht="12.75">
      <c r="A49">
        <f>ROW()</f>
        <v>49</v>
      </c>
      <c r="C49" t="str">
        <f>Данные!$A$3</f>
        <v>7085</v>
      </c>
      <c r="D49" s="4" t="s">
        <v>858</v>
      </c>
      <c r="E49" s="1" t="s">
        <v>255</v>
      </c>
      <c r="F49" t="str">
        <f>Данные!$A$1</f>
        <v>20211231</v>
      </c>
      <c r="G49">
        <f>Форма2!K41</f>
        <v>0</v>
      </c>
      <c r="H49" s="22">
        <v>0</v>
      </c>
      <c r="I49" t="str">
        <f>Данные!$A$4</f>
        <v>BYN</v>
      </c>
    </row>
    <row r="50" spans="1:9" ht="12.75">
      <c r="A50">
        <f>ROW()</f>
        <v>50</v>
      </c>
      <c r="C50" t="str">
        <f>Данные!$A$3</f>
        <v>7085</v>
      </c>
      <c r="D50" s="4" t="s">
        <v>859</v>
      </c>
      <c r="E50" s="1" t="s">
        <v>255</v>
      </c>
      <c r="F50" t="str">
        <f>Данные!$A$1</f>
        <v>20211231</v>
      </c>
      <c r="G50">
        <f>Форма2!K42</f>
        <v>0</v>
      </c>
      <c r="H50" s="22">
        <v>0</v>
      </c>
      <c r="I50" t="str">
        <f>Данные!$A$4</f>
        <v>BYN</v>
      </c>
    </row>
    <row r="51" spans="1:9" ht="12.75">
      <c r="A51">
        <f>ROW()</f>
        <v>51</v>
      </c>
      <c r="C51" t="str">
        <f>Данные!$A$3</f>
        <v>7085</v>
      </c>
      <c r="D51" s="4" t="s">
        <v>860</v>
      </c>
      <c r="E51" s="1" t="s">
        <v>255</v>
      </c>
      <c r="F51" t="str">
        <f>Данные!$A$1</f>
        <v>20211231</v>
      </c>
      <c r="G51">
        <f>Форма2!K43</f>
        <v>0</v>
      </c>
      <c r="H51" s="22">
        <v>0</v>
      </c>
      <c r="I51" t="str">
        <f>Данные!$A$4</f>
        <v>BYN</v>
      </c>
    </row>
    <row r="52" spans="1:9" ht="12.75">
      <c r="A52">
        <f>ROW()</f>
        <v>52</v>
      </c>
      <c r="C52" t="str">
        <f>Данные!$A$3</f>
        <v>7085</v>
      </c>
      <c r="D52" s="4" t="s">
        <v>861</v>
      </c>
      <c r="E52" s="1" t="s">
        <v>255</v>
      </c>
      <c r="F52" t="str">
        <f>Данные!$A$1</f>
        <v>20211231</v>
      </c>
      <c r="G52">
        <f>Форма2!K44</f>
        <v>37</v>
      </c>
      <c r="H52" s="22">
        <v>0</v>
      </c>
      <c r="I52" t="str">
        <f>Данные!$A$4</f>
        <v>BYN</v>
      </c>
    </row>
    <row r="53" spans="1:9" ht="12.75">
      <c r="A53">
        <f>ROW()</f>
        <v>53</v>
      </c>
      <c r="C53" t="str">
        <f>Данные!$A$3</f>
        <v>7085</v>
      </c>
      <c r="D53" s="4" t="s">
        <v>862</v>
      </c>
      <c r="E53" s="1" t="s">
        <v>255</v>
      </c>
      <c r="F53" t="str">
        <f>Данные!$A$1</f>
        <v>20211231</v>
      </c>
      <c r="G53">
        <f>Форма2!K46</f>
        <v>37</v>
      </c>
      <c r="H53" s="22">
        <v>0</v>
      </c>
      <c r="I53" t="str">
        <f>Данные!$A$4</f>
        <v>BYN</v>
      </c>
    </row>
    <row r="54" spans="1:9" ht="12.75">
      <c r="A54">
        <f>ROW()</f>
        <v>54</v>
      </c>
      <c r="C54" t="str">
        <f>Данные!$A$3</f>
        <v>7085</v>
      </c>
      <c r="D54" s="4" t="s">
        <v>863</v>
      </c>
      <c r="E54" s="1" t="s">
        <v>255</v>
      </c>
      <c r="F54" t="str">
        <f>Данные!$A$1</f>
        <v>20211231</v>
      </c>
      <c r="G54">
        <f>Форма2!K47</f>
        <v>0</v>
      </c>
      <c r="H54" s="22">
        <v>0</v>
      </c>
      <c r="I54" t="str">
        <f>Данные!$A$4</f>
        <v>BYN</v>
      </c>
    </row>
    <row r="55" spans="1:9" ht="12.75">
      <c r="A55">
        <f>ROW()</f>
        <v>55</v>
      </c>
      <c r="C55" t="str">
        <f>Данные!$A$3</f>
        <v>7085</v>
      </c>
      <c r="D55" s="4" t="s">
        <v>864</v>
      </c>
      <c r="E55" s="1" t="s">
        <v>255</v>
      </c>
      <c r="F55" t="str">
        <f>Данные!$A$1</f>
        <v>20211231</v>
      </c>
      <c r="G55">
        <f>Форма2!K48</f>
        <v>20</v>
      </c>
      <c r="H55" s="22">
        <v>0</v>
      </c>
      <c r="I55" t="str">
        <f>Данные!$A$4</f>
        <v>BYN</v>
      </c>
    </row>
    <row r="56" spans="1:9" ht="12.75">
      <c r="A56">
        <f>ROW()</f>
        <v>56</v>
      </c>
      <c r="C56" t="str">
        <f>Данные!$A$3</f>
        <v>7085</v>
      </c>
      <c r="D56" s="4" t="s">
        <v>865</v>
      </c>
      <c r="E56" s="1" t="s">
        <v>255</v>
      </c>
      <c r="F56" t="str">
        <f>Данные!$A$1</f>
        <v>20211231</v>
      </c>
      <c r="G56">
        <f>Форма2!K50</f>
        <v>20</v>
      </c>
      <c r="H56" s="22">
        <v>0</v>
      </c>
      <c r="I56" t="str">
        <f>Данные!$A$4</f>
        <v>BYN</v>
      </c>
    </row>
    <row r="57" spans="1:9" ht="12.75">
      <c r="A57">
        <f>ROW()</f>
        <v>57</v>
      </c>
      <c r="C57" t="str">
        <f>Данные!$A$3</f>
        <v>7085</v>
      </c>
      <c r="D57" s="4" t="s">
        <v>866</v>
      </c>
      <c r="E57" s="1" t="s">
        <v>255</v>
      </c>
      <c r="F57" t="str">
        <f>Данные!$A$1</f>
        <v>20211231</v>
      </c>
      <c r="G57">
        <f>Форма2!K51</f>
        <v>0</v>
      </c>
      <c r="H57" s="22">
        <v>0</v>
      </c>
      <c r="I57" t="str">
        <f>Данные!$A$4</f>
        <v>BYN</v>
      </c>
    </row>
    <row r="58" spans="1:9" ht="12.75">
      <c r="A58">
        <f>ROW()</f>
        <v>58</v>
      </c>
      <c r="C58" t="str">
        <f>Данные!$A$3</f>
        <v>7085</v>
      </c>
      <c r="D58" s="4" t="s">
        <v>867</v>
      </c>
      <c r="E58" s="1" t="s">
        <v>255</v>
      </c>
      <c r="F58" t="str">
        <f>Данные!$A$1</f>
        <v>20211231</v>
      </c>
      <c r="G58">
        <f>Форма2!K52</f>
        <v>84</v>
      </c>
      <c r="H58" s="22">
        <v>0</v>
      </c>
      <c r="I58" t="str">
        <f>Данные!$A$4</f>
        <v>BYN</v>
      </c>
    </row>
    <row r="59" spans="1:9" ht="12.75">
      <c r="A59">
        <f>ROW()</f>
        <v>59</v>
      </c>
      <c r="C59" t="str">
        <f>Данные!$A$3</f>
        <v>7085</v>
      </c>
      <c r="D59" s="4" t="s">
        <v>868</v>
      </c>
      <c r="E59" s="1" t="s">
        <v>255</v>
      </c>
      <c r="F59" t="str">
        <f>Данные!$A$1</f>
        <v>20211231</v>
      </c>
      <c r="G59">
        <f>Форма2!K54</f>
        <v>45</v>
      </c>
      <c r="H59" s="22">
        <v>0</v>
      </c>
      <c r="I59" t="str">
        <f>Данные!$A$4</f>
        <v>BYN</v>
      </c>
    </row>
    <row r="60" spans="1:9" ht="12.75">
      <c r="A60">
        <f>ROW()</f>
        <v>60</v>
      </c>
      <c r="C60" t="str">
        <f>Данные!$A$3</f>
        <v>7085</v>
      </c>
      <c r="D60" s="4" t="s">
        <v>869</v>
      </c>
      <c r="E60" s="1" t="s">
        <v>255</v>
      </c>
      <c r="F60" t="str">
        <f>Данные!$A$1</f>
        <v>20211231</v>
      </c>
      <c r="G60">
        <f>Форма2!K55</f>
        <v>39</v>
      </c>
      <c r="H60" s="22">
        <v>0</v>
      </c>
      <c r="I60" t="str">
        <f>Данные!$A$4</f>
        <v>BYN</v>
      </c>
    </row>
    <row r="61" spans="1:9" ht="12.75">
      <c r="A61">
        <f>ROW()</f>
        <v>61</v>
      </c>
      <c r="C61" t="str">
        <f>Данные!$A$3</f>
        <v>7085</v>
      </c>
      <c r="D61" s="4" t="s">
        <v>870</v>
      </c>
      <c r="E61" s="1" t="s">
        <v>255</v>
      </c>
      <c r="F61" t="str">
        <f>Данные!$A$1</f>
        <v>20211231</v>
      </c>
      <c r="G61">
        <f>Форма2!K56</f>
        <v>0</v>
      </c>
      <c r="H61" s="22">
        <v>0</v>
      </c>
      <c r="I61" t="str">
        <f>Данные!$A$4</f>
        <v>BYN</v>
      </c>
    </row>
    <row r="62" spans="1:9" ht="12.75">
      <c r="A62">
        <f>ROW()</f>
        <v>62</v>
      </c>
      <c r="C62" t="str">
        <f>Данные!$A$3</f>
        <v>7085</v>
      </c>
      <c r="D62" s="4" t="s">
        <v>871</v>
      </c>
      <c r="E62" s="1" t="s">
        <v>255</v>
      </c>
      <c r="F62" t="str">
        <f>Данные!$A$1</f>
        <v>20211231</v>
      </c>
      <c r="G62">
        <f>Форма2!K57</f>
        <v>-85</v>
      </c>
      <c r="H62" s="22">
        <v>0</v>
      </c>
      <c r="I62" t="str">
        <f>Данные!$A$4</f>
        <v>BYN</v>
      </c>
    </row>
    <row r="63" spans="1:9" ht="12.75">
      <c r="A63">
        <f>ROW()</f>
        <v>63</v>
      </c>
      <c r="C63" t="str">
        <f>Данные!$A$3</f>
        <v>7085</v>
      </c>
      <c r="D63" s="4" t="s">
        <v>872</v>
      </c>
      <c r="E63" s="1" t="s">
        <v>255</v>
      </c>
      <c r="F63" t="str">
        <f>Данные!$A$1</f>
        <v>20211231</v>
      </c>
      <c r="G63">
        <f>Форма2!K60</f>
        <v>957</v>
      </c>
      <c r="H63" s="22">
        <v>0</v>
      </c>
      <c r="I63" t="str">
        <f>Данные!$A$4</f>
        <v>BYN</v>
      </c>
    </row>
    <row r="64" spans="1:9" ht="12.75">
      <c r="A64">
        <f>ROW()</f>
        <v>64</v>
      </c>
      <c r="C64" t="str">
        <f>Данные!$A$3</f>
        <v>7085</v>
      </c>
      <c r="D64" s="4" t="s">
        <v>873</v>
      </c>
      <c r="E64" s="1" t="s">
        <v>255</v>
      </c>
      <c r="F64" t="str">
        <f>Данные!$A$1</f>
        <v>20211231</v>
      </c>
      <c r="G64">
        <f>Форма2!K61</f>
        <v>282</v>
      </c>
      <c r="H64" s="22">
        <v>0</v>
      </c>
      <c r="I64" t="str">
        <f>Данные!$A$4</f>
        <v>BYN</v>
      </c>
    </row>
    <row r="65" spans="1:9" ht="12.75">
      <c r="A65">
        <f>ROW()</f>
        <v>65</v>
      </c>
      <c r="C65" t="str">
        <f>Данные!$A$3</f>
        <v>7085</v>
      </c>
      <c r="D65" s="4" t="s">
        <v>874</v>
      </c>
      <c r="E65" s="1" t="s">
        <v>255</v>
      </c>
      <c r="F65" t="str">
        <f>Данные!$A$1</f>
        <v>20211231</v>
      </c>
      <c r="G65">
        <f>Форма2!K62</f>
        <v>0</v>
      </c>
      <c r="H65" s="22">
        <v>0</v>
      </c>
      <c r="I65" t="str">
        <f>Данные!$A$4</f>
        <v>BYN</v>
      </c>
    </row>
    <row r="66" spans="1:9" ht="12.75">
      <c r="A66">
        <f>ROW()</f>
        <v>66</v>
      </c>
      <c r="C66" t="str">
        <f>Данные!$A$3</f>
        <v>7085</v>
      </c>
      <c r="D66" s="4" t="s">
        <v>875</v>
      </c>
      <c r="E66" s="1" t="s">
        <v>255</v>
      </c>
      <c r="F66" t="str">
        <f>Данные!$A$1</f>
        <v>20211231</v>
      </c>
      <c r="G66">
        <f>Форма2!K63</f>
        <v>0</v>
      </c>
      <c r="H66" s="22">
        <v>0</v>
      </c>
      <c r="I66" t="str">
        <f>Данные!$A$4</f>
        <v>BYN</v>
      </c>
    </row>
    <row r="67" spans="1:9" ht="12.75">
      <c r="A67">
        <f>ROW()</f>
        <v>67</v>
      </c>
      <c r="C67" t="str">
        <f>Данные!$A$3</f>
        <v>7085</v>
      </c>
      <c r="D67" s="4" t="s">
        <v>876</v>
      </c>
      <c r="E67" s="1" t="s">
        <v>255</v>
      </c>
      <c r="F67" t="str">
        <f>Данные!$A$1</f>
        <v>20211231</v>
      </c>
      <c r="G67">
        <f>Форма2!K64</f>
        <v>0</v>
      </c>
      <c r="H67" s="22">
        <v>0</v>
      </c>
      <c r="I67" t="str">
        <f>Данные!$A$4</f>
        <v>BYN</v>
      </c>
    </row>
    <row r="68" spans="1:9" ht="12.75">
      <c r="A68">
        <f>ROW()</f>
        <v>68</v>
      </c>
      <c r="C68" t="str">
        <f>Данные!$A$3</f>
        <v>7085</v>
      </c>
      <c r="D68" s="4" t="s">
        <v>877</v>
      </c>
      <c r="E68" s="1" t="s">
        <v>255</v>
      </c>
      <c r="F68" t="str">
        <f>Данные!$A$1</f>
        <v>20211231</v>
      </c>
      <c r="G68">
        <f>Форма2!K65</f>
        <v>4</v>
      </c>
      <c r="H68" s="22">
        <v>0</v>
      </c>
      <c r="I68" t="str">
        <f>Данные!$A$4</f>
        <v>BYN</v>
      </c>
    </row>
    <row r="69" spans="1:9" ht="12.75">
      <c r="A69">
        <f>ROW()</f>
        <v>69</v>
      </c>
      <c r="C69" t="str">
        <f>Данные!$A$3</f>
        <v>7085</v>
      </c>
      <c r="D69" s="4" t="s">
        <v>878</v>
      </c>
      <c r="E69" s="1" t="s">
        <v>255</v>
      </c>
      <c r="F69" t="str">
        <f>Данные!$A$1</f>
        <v>20211231</v>
      </c>
      <c r="G69">
        <f>Форма2!K66</f>
        <v>671</v>
      </c>
      <c r="H69" s="22">
        <v>0</v>
      </c>
      <c r="I69" t="str">
        <f>Данные!$A$4</f>
        <v>BYN</v>
      </c>
    </row>
    <row r="70" spans="1:9" ht="12.75">
      <c r="A70">
        <f>ROW()</f>
        <v>70</v>
      </c>
      <c r="C70" t="str">
        <f>Данные!$A$3</f>
        <v>7085</v>
      </c>
      <c r="D70" s="4" t="s">
        <v>879</v>
      </c>
      <c r="E70" s="1" t="s">
        <v>255</v>
      </c>
      <c r="F70" t="str">
        <f>Данные!$A$1</f>
        <v>20211231</v>
      </c>
      <c r="G70">
        <f>Форма2!K67</f>
        <v>362</v>
      </c>
      <c r="H70" s="22">
        <v>0</v>
      </c>
      <c r="I70" t="str">
        <f>Данные!$A$4</f>
        <v>BYN</v>
      </c>
    </row>
    <row r="71" spans="1:9" ht="12.75">
      <c r="A71">
        <f>ROW()</f>
        <v>71</v>
      </c>
      <c r="C71" t="str">
        <f>Данные!$A$3</f>
        <v>7085</v>
      </c>
      <c r="D71" s="4" t="s">
        <v>880</v>
      </c>
      <c r="E71" s="1" t="s">
        <v>255</v>
      </c>
      <c r="F71" t="str">
        <f>Данные!$A$1</f>
        <v>20211231</v>
      </c>
      <c r="G71">
        <f>Форма2!K68</f>
        <v>0</v>
      </c>
      <c r="H71" s="22">
        <v>0</v>
      </c>
      <c r="I71" t="str">
        <f>Данные!$A$4</f>
        <v>BYN</v>
      </c>
    </row>
    <row r="72" spans="1:9" ht="12.75">
      <c r="A72">
        <f>ROW()</f>
        <v>72</v>
      </c>
      <c r="C72" t="str">
        <f>Данные!$A$3</f>
        <v>7085</v>
      </c>
      <c r="D72" s="4" t="s">
        <v>881</v>
      </c>
      <c r="E72" s="1" t="s">
        <v>255</v>
      </c>
      <c r="F72" t="str">
        <f>Данные!$A$1</f>
        <v>20211231</v>
      </c>
      <c r="G72">
        <f>Форма2!K69</f>
        <v>1033</v>
      </c>
      <c r="H72" s="22">
        <v>0</v>
      </c>
      <c r="I72" t="str">
        <f>Данные!$A$4</f>
        <v>BYN</v>
      </c>
    </row>
    <row r="73" spans="1:9" ht="12.75">
      <c r="A73">
        <f>ROW()</f>
        <v>73</v>
      </c>
      <c r="C73" t="str">
        <f>Данные!$A$3</f>
        <v>7085</v>
      </c>
      <c r="D73" s="4" t="s">
        <v>882</v>
      </c>
      <c r="E73" s="1" t="s">
        <v>255</v>
      </c>
      <c r="F73" t="str">
        <f>Данные!$A$1</f>
        <v>20211231</v>
      </c>
      <c r="G73">
        <f>Форма2!K70</f>
        <v>0</v>
      </c>
      <c r="H73" s="22">
        <v>0</v>
      </c>
      <c r="I73" t="str">
        <f>Данные!$A$4</f>
        <v>BYN</v>
      </c>
    </row>
    <row r="74" spans="1:9" ht="12.75">
      <c r="A74">
        <f>ROW()</f>
        <v>74</v>
      </c>
      <c r="C74" t="str">
        <f>Данные!$A$3</f>
        <v>7085</v>
      </c>
      <c r="D74" s="4" t="s">
        <v>883</v>
      </c>
      <c r="E74" s="1" t="s">
        <v>255</v>
      </c>
      <c r="F74" t="str">
        <f>Данные!$A$1</f>
        <v>20211231</v>
      </c>
      <c r="G74">
        <f>Форма2!K71</f>
        <v>0</v>
      </c>
      <c r="H74" s="22">
        <v>0</v>
      </c>
      <c r="I74" t="str">
        <f>Данные!$A$4</f>
        <v>BYN</v>
      </c>
    </row>
    <row r="83" ht="12.75">
      <c r="J83" t="s">
        <v>254</v>
      </c>
    </row>
    <row r="84" ht="12.75">
      <c r="J84" t="s">
        <v>254</v>
      </c>
    </row>
    <row r="85" ht="12.75">
      <c r="J85" t="s">
        <v>254</v>
      </c>
    </row>
    <row r="86" ht="12.75">
      <c r="J86" t="s">
        <v>254</v>
      </c>
    </row>
    <row r="87" ht="12.75">
      <c r="J87" t="s">
        <v>254</v>
      </c>
    </row>
    <row r="88" ht="12.75">
      <c r="J88" t="s">
        <v>254</v>
      </c>
    </row>
    <row r="89" ht="12.75">
      <c r="J89" t="s">
        <v>254</v>
      </c>
    </row>
    <row r="90" ht="12.75">
      <c r="J90" t="s">
        <v>254</v>
      </c>
    </row>
    <row r="91" ht="12.75">
      <c r="J91" t="s">
        <v>254</v>
      </c>
    </row>
    <row r="92" ht="12.75">
      <c r="J92" t="s">
        <v>254</v>
      </c>
    </row>
    <row r="93" ht="12.75">
      <c r="J93" t="s">
        <v>254</v>
      </c>
    </row>
    <row r="94" ht="12.75">
      <c r="J94" t="s">
        <v>254</v>
      </c>
    </row>
    <row r="95" ht="12.75">
      <c r="J95" t="s">
        <v>254</v>
      </c>
    </row>
    <row r="96" ht="12.75">
      <c r="J96" t="s">
        <v>254</v>
      </c>
    </row>
    <row r="97" ht="12.75">
      <c r="J97" t="s">
        <v>254</v>
      </c>
    </row>
    <row r="98" ht="12.75">
      <c r="J98" t="s">
        <v>254</v>
      </c>
    </row>
    <row r="99" ht="12.75">
      <c r="J99" t="s">
        <v>254</v>
      </c>
    </row>
    <row r="100" ht="12.75">
      <c r="J100" t="s">
        <v>254</v>
      </c>
    </row>
    <row r="101" ht="12.75">
      <c r="J101" t="s">
        <v>254</v>
      </c>
    </row>
    <row r="102" ht="12.75">
      <c r="J102" t="s">
        <v>254</v>
      </c>
    </row>
    <row r="103" ht="12.75">
      <c r="J103" t="s">
        <v>254</v>
      </c>
    </row>
    <row r="104" ht="12.75">
      <c r="J104" t="s">
        <v>254</v>
      </c>
    </row>
    <row r="105" ht="12.75">
      <c r="J105" t="s">
        <v>254</v>
      </c>
    </row>
    <row r="106" ht="12.75">
      <c r="J106" t="s">
        <v>254</v>
      </c>
    </row>
    <row r="107" ht="12.75">
      <c r="J107" t="s">
        <v>254</v>
      </c>
    </row>
    <row r="108" ht="12.75">
      <c r="J108" t="s">
        <v>254</v>
      </c>
    </row>
    <row r="109" ht="12.75">
      <c r="J109" t="s">
        <v>254</v>
      </c>
    </row>
    <row r="110" ht="12.75">
      <c r="J110" t="s">
        <v>254</v>
      </c>
    </row>
    <row r="111" ht="12.75">
      <c r="J111" t="s">
        <v>254</v>
      </c>
    </row>
    <row r="112" ht="12.75">
      <c r="J112" t="s">
        <v>254</v>
      </c>
    </row>
    <row r="113" ht="12.75">
      <c r="J113" t="s">
        <v>254</v>
      </c>
    </row>
    <row r="114" ht="12.75">
      <c r="J114" t="s">
        <v>254</v>
      </c>
    </row>
    <row r="115" ht="12.75">
      <c r="J115" t="s">
        <v>254</v>
      </c>
    </row>
    <row r="116" ht="12.75">
      <c r="J116" t="s">
        <v>254</v>
      </c>
    </row>
    <row r="117" ht="12.75">
      <c r="J117" t="s">
        <v>254</v>
      </c>
    </row>
    <row r="118" ht="12.75">
      <c r="J118" t="s">
        <v>254</v>
      </c>
    </row>
    <row r="119" ht="12.75">
      <c r="J119" t="s">
        <v>254</v>
      </c>
    </row>
    <row r="120" ht="12.75">
      <c r="J120" t="s">
        <v>254</v>
      </c>
    </row>
    <row r="121" ht="12.75">
      <c r="J121" t="s">
        <v>254</v>
      </c>
    </row>
    <row r="122" ht="12.75">
      <c r="J122" t="s">
        <v>254</v>
      </c>
    </row>
    <row r="123" ht="12.75">
      <c r="J123" t="s">
        <v>254</v>
      </c>
    </row>
    <row r="124" ht="12.75">
      <c r="J124" t="s">
        <v>254</v>
      </c>
    </row>
    <row r="125" ht="12.75">
      <c r="J125" t="s">
        <v>254</v>
      </c>
    </row>
    <row r="126" ht="12.75">
      <c r="J126" t="s">
        <v>254</v>
      </c>
    </row>
    <row r="127" ht="12.75">
      <c r="J127" t="s">
        <v>254</v>
      </c>
    </row>
    <row r="128" ht="12.75">
      <c r="J128" t="s">
        <v>254</v>
      </c>
    </row>
    <row r="129" ht="12.75">
      <c r="J129" t="s">
        <v>254</v>
      </c>
    </row>
    <row r="130" ht="12.75">
      <c r="J130" t="s">
        <v>254</v>
      </c>
    </row>
    <row r="131" ht="12.75">
      <c r="J131" t="s">
        <v>254</v>
      </c>
    </row>
    <row r="132" ht="12.75">
      <c r="J132" t="s">
        <v>254</v>
      </c>
    </row>
    <row r="133" ht="12.75">
      <c r="J133" t="s">
        <v>254</v>
      </c>
    </row>
    <row r="134" ht="12.75">
      <c r="J134" t="s">
        <v>254</v>
      </c>
    </row>
    <row r="135" ht="12.75">
      <c r="J135" t="s">
        <v>254</v>
      </c>
    </row>
    <row r="136" ht="12.75">
      <c r="J136" t="s">
        <v>254</v>
      </c>
    </row>
    <row r="137" ht="12.75">
      <c r="J137" t="s">
        <v>254</v>
      </c>
    </row>
    <row r="138" ht="12.75">
      <c r="J138" t="s">
        <v>254</v>
      </c>
    </row>
    <row r="139" ht="12.75">
      <c r="J139" t="s">
        <v>254</v>
      </c>
    </row>
    <row r="140" ht="12.75">
      <c r="J140" t="s">
        <v>254</v>
      </c>
    </row>
    <row r="141" ht="12.75">
      <c r="J141" t="s">
        <v>254</v>
      </c>
    </row>
    <row r="142" ht="12.75">
      <c r="J142" t="s">
        <v>254</v>
      </c>
    </row>
    <row r="143" ht="12.75">
      <c r="J143" t="s">
        <v>254</v>
      </c>
    </row>
    <row r="144" ht="12.75">
      <c r="J144" t="s">
        <v>254</v>
      </c>
    </row>
    <row r="145" ht="12.75">
      <c r="J145" t="s">
        <v>254</v>
      </c>
    </row>
    <row r="146" ht="12.75">
      <c r="J146" t="s">
        <v>254</v>
      </c>
    </row>
    <row r="147" ht="12.75">
      <c r="J147" t="s">
        <v>254</v>
      </c>
    </row>
    <row r="148" ht="12.75">
      <c r="J148" t="s">
        <v>254</v>
      </c>
    </row>
    <row r="149" ht="12.75">
      <c r="J149" t="s">
        <v>254</v>
      </c>
    </row>
    <row r="150" ht="12.75">
      <c r="J150" t="s">
        <v>254</v>
      </c>
    </row>
    <row r="151" ht="12.75">
      <c r="J151" t="s">
        <v>254</v>
      </c>
    </row>
    <row r="152" ht="12.75">
      <c r="J152" t="s">
        <v>254</v>
      </c>
    </row>
    <row r="153" ht="12.75">
      <c r="J153" t="s">
        <v>254</v>
      </c>
    </row>
    <row r="154" ht="12.75">
      <c r="J154" t="s">
        <v>254</v>
      </c>
    </row>
    <row r="155" ht="12.75">
      <c r="J155" t="s">
        <v>254</v>
      </c>
    </row>
    <row r="156" ht="12.75">
      <c r="J156" t="s">
        <v>254</v>
      </c>
    </row>
    <row r="157" ht="12.75">
      <c r="J157" t="s">
        <v>254</v>
      </c>
    </row>
    <row r="158" ht="12.75">
      <c r="J158" t="s">
        <v>254</v>
      </c>
    </row>
    <row r="159" ht="12.75">
      <c r="J159" t="s">
        <v>254</v>
      </c>
    </row>
    <row r="160" ht="12.75">
      <c r="J160" t="s">
        <v>254</v>
      </c>
    </row>
    <row r="161" ht="12.75">
      <c r="J161" t="s">
        <v>254</v>
      </c>
    </row>
    <row r="162" ht="12.75">
      <c r="J162" t="s">
        <v>254</v>
      </c>
    </row>
    <row r="163" ht="12.75">
      <c r="J163" t="s">
        <v>254</v>
      </c>
    </row>
    <row r="164" ht="12.75">
      <c r="J164" t="s">
        <v>254</v>
      </c>
    </row>
    <row r="165" ht="12.75">
      <c r="J165" t="s">
        <v>254</v>
      </c>
    </row>
    <row r="166" ht="12.75">
      <c r="J166" t="s">
        <v>254</v>
      </c>
    </row>
    <row r="167" ht="12.75">
      <c r="J167" t="s">
        <v>254</v>
      </c>
    </row>
    <row r="168" ht="12.75">
      <c r="J168" t="s">
        <v>254</v>
      </c>
    </row>
    <row r="169" ht="12.75">
      <c r="J169" t="s">
        <v>254</v>
      </c>
    </row>
    <row r="170" ht="12.75">
      <c r="J170" t="s">
        <v>254</v>
      </c>
    </row>
    <row r="171" ht="12.75">
      <c r="J171" t="s">
        <v>254</v>
      </c>
    </row>
    <row r="172" ht="12.75">
      <c r="J172" t="s">
        <v>254</v>
      </c>
    </row>
    <row r="173" ht="12.75">
      <c r="J173" t="s">
        <v>254</v>
      </c>
    </row>
    <row r="174" ht="12.75">
      <c r="J174" t="s">
        <v>254</v>
      </c>
    </row>
    <row r="175" ht="12.75">
      <c r="J175" t="s">
        <v>254</v>
      </c>
    </row>
    <row r="176" ht="12.75">
      <c r="J176" t="s">
        <v>254</v>
      </c>
    </row>
    <row r="177" ht="12.75">
      <c r="J177" t="s">
        <v>254</v>
      </c>
    </row>
    <row r="178" ht="12.75">
      <c r="J178" t="s">
        <v>254</v>
      </c>
    </row>
    <row r="179" ht="12.75">
      <c r="J179" t="s">
        <v>254</v>
      </c>
    </row>
    <row r="180" ht="12.75">
      <c r="J180" t="s">
        <v>254</v>
      </c>
    </row>
    <row r="181" ht="12.75">
      <c r="J181" t="s">
        <v>254</v>
      </c>
    </row>
    <row r="182" ht="12.75">
      <c r="J182" t="s">
        <v>254</v>
      </c>
    </row>
    <row r="183" ht="12.75">
      <c r="J183" t="s">
        <v>254</v>
      </c>
    </row>
    <row r="184" ht="12.75">
      <c r="J184" t="s">
        <v>254</v>
      </c>
    </row>
    <row r="185" ht="12.75">
      <c r="J185" t="s">
        <v>254</v>
      </c>
    </row>
    <row r="186" ht="12.75">
      <c r="J186" t="s">
        <v>254</v>
      </c>
    </row>
    <row r="187" ht="12.75">
      <c r="J187" t="s">
        <v>254</v>
      </c>
    </row>
    <row r="188" ht="12.75">
      <c r="J188" t="s">
        <v>254</v>
      </c>
    </row>
    <row r="189" ht="12.75">
      <c r="J189" t="s">
        <v>254</v>
      </c>
    </row>
    <row r="190" ht="12.75">
      <c r="J190" t="s">
        <v>254</v>
      </c>
    </row>
    <row r="191" ht="12.75">
      <c r="J191" t="s">
        <v>254</v>
      </c>
    </row>
    <row r="192" ht="12.75">
      <c r="J192" t="s">
        <v>254</v>
      </c>
    </row>
    <row r="193" ht="12.75">
      <c r="J193" t="s">
        <v>254</v>
      </c>
    </row>
  </sheetData>
  <sheetProtection selectLockedCells="1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L269"/>
  <sheetViews>
    <sheetView zoomScalePageLayoutView="0" workbookViewId="0" topLeftCell="A1">
      <selection activeCell="A16" sqref="A16"/>
    </sheetView>
  </sheetViews>
  <sheetFormatPr defaultColWidth="9.125" defaultRowHeight="12.75"/>
  <cols>
    <col min="1" max="1" width="24.375" style="66" customWidth="1"/>
    <col min="2" max="2" width="24.625" style="65" bestFit="1" customWidth="1"/>
    <col min="3" max="3" width="4.50390625" style="65" customWidth="1"/>
    <col min="4" max="4" width="5.50390625" style="65" customWidth="1"/>
    <col min="5" max="5" width="5.125" style="65" customWidth="1"/>
    <col min="6" max="6" width="11.625" style="65" customWidth="1"/>
    <col min="7" max="7" width="7.125" style="65" customWidth="1"/>
    <col min="8" max="8" width="7.50390625" style="66" customWidth="1"/>
    <col min="9" max="9" width="7.875" style="65" customWidth="1"/>
    <col min="10" max="10" width="23.00390625" style="65" customWidth="1"/>
    <col min="11" max="11" width="67.00390625" style="65" customWidth="1"/>
    <col min="12" max="12" width="13.50390625" style="65" bestFit="1" customWidth="1"/>
    <col min="13" max="16384" width="9.125" style="65" customWidth="1"/>
  </cols>
  <sheetData>
    <row r="1" spans="1:11" ht="12.75">
      <c r="A1" s="64" t="str">
        <f>CONCATENATE(A6,A5,A8)</f>
        <v>20211231</v>
      </c>
      <c r="B1" s="65" t="s">
        <v>212</v>
      </c>
      <c r="D1" s="66">
        <v>13</v>
      </c>
      <c r="E1" s="66" t="s">
        <v>725</v>
      </c>
      <c r="G1" s="65">
        <v>235</v>
      </c>
      <c r="H1" s="60" t="s">
        <v>713</v>
      </c>
      <c r="I1" s="60" t="s">
        <v>713</v>
      </c>
      <c r="J1" s="61"/>
      <c r="K1" s="61"/>
    </row>
    <row r="2" spans="1:11" ht="15">
      <c r="A2" s="64"/>
      <c r="E2" s="66" t="s">
        <v>727</v>
      </c>
      <c r="F2" s="65" t="s">
        <v>214</v>
      </c>
      <c r="H2" s="60" t="s">
        <v>713</v>
      </c>
      <c r="I2" s="60" t="s">
        <v>713</v>
      </c>
      <c r="J2" s="62"/>
      <c r="K2" s="63" t="s">
        <v>319</v>
      </c>
    </row>
    <row r="3" spans="1:11" ht="12.75">
      <c r="A3" s="67" t="str">
        <f ca="1">INDIRECT(ADDRESS(G1,8))</f>
        <v>7085</v>
      </c>
      <c r="B3" s="65" t="s">
        <v>211</v>
      </c>
      <c r="E3" s="66" t="s">
        <v>728</v>
      </c>
      <c r="F3" s="65" t="s">
        <v>216</v>
      </c>
      <c r="H3" s="60" t="s">
        <v>320</v>
      </c>
      <c r="I3" s="62" t="s">
        <v>294</v>
      </c>
      <c r="J3" s="62" t="s">
        <v>321</v>
      </c>
      <c r="K3" s="62" t="s">
        <v>322</v>
      </c>
    </row>
    <row r="4" spans="1:11" ht="12.75">
      <c r="A4" s="65" t="s">
        <v>933</v>
      </c>
      <c r="B4" s="65" t="s">
        <v>221</v>
      </c>
      <c r="E4" s="66" t="s">
        <v>729</v>
      </c>
      <c r="F4" s="65" t="s">
        <v>219</v>
      </c>
      <c r="H4" s="60" t="s">
        <v>852</v>
      </c>
      <c r="I4" s="62" t="s">
        <v>294</v>
      </c>
      <c r="J4" s="65" t="s">
        <v>853</v>
      </c>
      <c r="K4" s="65" t="s">
        <v>887</v>
      </c>
    </row>
    <row r="5" spans="1:11" ht="12.75">
      <c r="A5" s="64" t="str">
        <f>RIGHT(CONCATENATE("0",D1-1),2)</f>
        <v>12</v>
      </c>
      <c r="B5" s="65" t="s">
        <v>273</v>
      </c>
      <c r="E5" s="66" t="s">
        <v>730</v>
      </c>
      <c r="F5" s="65" t="s">
        <v>223</v>
      </c>
      <c r="H5" s="60" t="s">
        <v>326</v>
      </c>
      <c r="I5" s="62" t="s">
        <v>294</v>
      </c>
      <c r="J5" s="62" t="s">
        <v>327</v>
      </c>
      <c r="K5" s="62" t="s">
        <v>328</v>
      </c>
    </row>
    <row r="6" spans="1:11" ht="12.75">
      <c r="A6" s="64">
        <f>Параметры!A2</f>
        <v>2021</v>
      </c>
      <c r="B6" s="65" t="s">
        <v>274</v>
      </c>
      <c r="E6" s="66" t="s">
        <v>731</v>
      </c>
      <c r="F6" s="65" t="s">
        <v>226</v>
      </c>
      <c r="H6" s="60" t="s">
        <v>329</v>
      </c>
      <c r="I6" s="62" t="s">
        <v>294</v>
      </c>
      <c r="J6" s="62" t="s">
        <v>330</v>
      </c>
      <c r="K6" s="62" t="s">
        <v>331</v>
      </c>
    </row>
    <row r="7" spans="1:11" ht="12.75">
      <c r="A7" s="64" t="str">
        <f ca="1">IF(INDIRECT(ADDRESS(G1,11))=0," ",INDIRECT(ADDRESS(G1,11)))</f>
        <v>Гомельский электромеханический завод                        </v>
      </c>
      <c r="B7" s="65" t="s">
        <v>231</v>
      </c>
      <c r="E7" s="66" t="s">
        <v>732</v>
      </c>
      <c r="F7" s="66" t="s">
        <v>229</v>
      </c>
      <c r="H7" s="60" t="s">
        <v>332</v>
      </c>
      <c r="I7" s="62" t="s">
        <v>294</v>
      </c>
      <c r="J7" s="62" t="s">
        <v>333</v>
      </c>
      <c r="K7" s="62" t="s">
        <v>334</v>
      </c>
    </row>
    <row r="8" spans="1:11" ht="12.75">
      <c r="A8" s="64">
        <f ca="1">INDIRECT(ADDRESS(D20,6))</f>
        <v>31</v>
      </c>
      <c r="B8" s="65" t="s">
        <v>275</v>
      </c>
      <c r="E8" s="66" t="s">
        <v>733</v>
      </c>
      <c r="F8" s="65" t="s">
        <v>233</v>
      </c>
      <c r="H8" s="60" t="s">
        <v>335</v>
      </c>
      <c r="I8" s="62" t="s">
        <v>294</v>
      </c>
      <c r="J8" s="62" t="s">
        <v>336</v>
      </c>
      <c r="K8" s="62" t="s">
        <v>337</v>
      </c>
    </row>
    <row r="9" spans="1:11" ht="12.75">
      <c r="A9" s="64" t="str">
        <f ca="1">INDIRECT(ADDRESS(D1,6))</f>
        <v>декабрь</v>
      </c>
      <c r="B9" s="65" t="s">
        <v>276</v>
      </c>
      <c r="E9" s="66" t="s">
        <v>734</v>
      </c>
      <c r="F9" s="65" t="s">
        <v>236</v>
      </c>
      <c r="H9" s="60" t="s">
        <v>338</v>
      </c>
      <c r="I9" s="62" t="s">
        <v>294</v>
      </c>
      <c r="J9" s="62" t="s">
        <v>339</v>
      </c>
      <c r="K9" s="62" t="s">
        <v>340</v>
      </c>
    </row>
    <row r="10" spans="1:11" ht="12.75">
      <c r="A10" s="64" t="str">
        <f ca="1">INDIRECT(ADDRESS(D34,6))</f>
        <v>января</v>
      </c>
      <c r="B10" s="65" t="s">
        <v>277</v>
      </c>
      <c r="E10" s="66" t="s">
        <v>735</v>
      </c>
      <c r="F10" s="65" t="s">
        <v>239</v>
      </c>
      <c r="H10" s="60" t="s">
        <v>341</v>
      </c>
      <c r="I10" s="62" t="s">
        <v>294</v>
      </c>
      <c r="J10" s="62" t="s">
        <v>342</v>
      </c>
      <c r="K10" s="62" t="s">
        <v>343</v>
      </c>
    </row>
    <row r="11" spans="1:11" ht="12.75">
      <c r="A11" s="68" t="str">
        <f ca="1">INDIRECT(ADDRESS(D1,5))</f>
        <v>12</v>
      </c>
      <c r="B11" s="65" t="s">
        <v>726</v>
      </c>
      <c r="E11" s="66" t="s">
        <v>241</v>
      </c>
      <c r="F11" s="65" t="s">
        <v>242</v>
      </c>
      <c r="H11" s="60" t="s">
        <v>344</v>
      </c>
      <c r="I11" s="62" t="s">
        <v>294</v>
      </c>
      <c r="J11" s="62" t="s">
        <v>345</v>
      </c>
      <c r="K11" s="62" t="s">
        <v>346</v>
      </c>
    </row>
    <row r="12" spans="1:11" ht="12.75">
      <c r="A12" s="69" t="s">
        <v>955</v>
      </c>
      <c r="B12" s="65" t="s">
        <v>704</v>
      </c>
      <c r="E12" s="66" t="s">
        <v>243</v>
      </c>
      <c r="F12" s="65" t="s">
        <v>244</v>
      </c>
      <c r="H12" s="60" t="s">
        <v>347</v>
      </c>
      <c r="I12" s="62" t="s">
        <v>294</v>
      </c>
      <c r="J12" s="62" t="s">
        <v>348</v>
      </c>
      <c r="K12" s="62" t="s">
        <v>349</v>
      </c>
    </row>
    <row r="13" spans="1:11" ht="12.75">
      <c r="A13" s="70" t="s">
        <v>956</v>
      </c>
      <c r="B13" s="65" t="s">
        <v>705</v>
      </c>
      <c r="E13" s="66" t="s">
        <v>246</v>
      </c>
      <c r="F13" s="66" t="s">
        <v>247</v>
      </c>
      <c r="H13" s="60" t="s">
        <v>350</v>
      </c>
      <c r="I13" s="62" t="s">
        <v>294</v>
      </c>
      <c r="J13" s="62" t="s">
        <v>351</v>
      </c>
      <c r="K13" s="62" t="s">
        <v>352</v>
      </c>
    </row>
    <row r="14" spans="1:11" ht="12.75">
      <c r="A14" s="64" t="s">
        <v>957</v>
      </c>
      <c r="B14" s="65" t="s">
        <v>706</v>
      </c>
      <c r="H14" s="60" t="s">
        <v>353</v>
      </c>
      <c r="I14" s="62" t="s">
        <v>294</v>
      </c>
      <c r="J14" s="62" t="s">
        <v>354</v>
      </c>
      <c r="K14" s="62" t="s">
        <v>355</v>
      </c>
    </row>
    <row r="15" spans="1:11" ht="12.75">
      <c r="A15" s="71"/>
      <c r="B15" s="72"/>
      <c r="H15" s="60" t="s">
        <v>356</v>
      </c>
      <c r="I15" s="62" t="s">
        <v>294</v>
      </c>
      <c r="J15" s="62" t="s">
        <v>357</v>
      </c>
      <c r="K15" s="62" t="s">
        <v>358</v>
      </c>
    </row>
    <row r="16" spans="1:11" ht="12.75">
      <c r="A16" s="73"/>
      <c r="B16" s="72"/>
      <c r="H16" s="60" t="s">
        <v>359</v>
      </c>
      <c r="I16" s="62" t="s">
        <v>294</v>
      </c>
      <c r="J16" s="62" t="s">
        <v>360</v>
      </c>
      <c r="K16" s="62" t="s">
        <v>361</v>
      </c>
    </row>
    <row r="17" spans="1:11" ht="12.75">
      <c r="A17" s="74"/>
      <c r="B17" s="72"/>
      <c r="H17" s="60" t="s">
        <v>362</v>
      </c>
      <c r="I17" s="62" t="s">
        <v>294</v>
      </c>
      <c r="J17" s="62" t="s">
        <v>363</v>
      </c>
      <c r="K17" s="62" t="s">
        <v>364</v>
      </c>
    </row>
    <row r="18" spans="1:11" ht="12.75">
      <c r="A18" s="75"/>
      <c r="B18" s="72"/>
      <c r="H18" s="60" t="s">
        <v>365</v>
      </c>
      <c r="I18" s="62" t="s">
        <v>294</v>
      </c>
      <c r="J18" s="62" t="s">
        <v>366</v>
      </c>
      <c r="K18" s="62" t="s">
        <v>367</v>
      </c>
    </row>
    <row r="19" spans="1:11" ht="12.75">
      <c r="A19" s="72" t="str">
        <f>CONCATENATE(A3,RIGHT(A6,2),A5,"_2")</f>
        <v>70852112_2</v>
      </c>
      <c r="B19" s="72" t="s">
        <v>278</v>
      </c>
      <c r="H19" s="60" t="s">
        <v>368</v>
      </c>
      <c r="I19" s="62" t="s">
        <v>294</v>
      </c>
      <c r="J19" s="62" t="s">
        <v>369</v>
      </c>
      <c r="K19" s="62" t="s">
        <v>370</v>
      </c>
    </row>
    <row r="20" spans="1:11" ht="12.75">
      <c r="A20" s="64">
        <f>COUNTA(Выгрузка!D:D)</f>
        <v>74</v>
      </c>
      <c r="B20" s="65" t="s">
        <v>279</v>
      </c>
      <c r="D20" s="66">
        <f>19+D1-1</f>
        <v>31</v>
      </c>
      <c r="E20" s="66" t="s">
        <v>213</v>
      </c>
      <c r="F20" s="65">
        <v>31</v>
      </c>
      <c r="H20" s="60" t="s">
        <v>371</v>
      </c>
      <c r="I20" s="62" t="s">
        <v>294</v>
      </c>
      <c r="J20" s="62" t="s">
        <v>372</v>
      </c>
      <c r="K20" s="62" t="s">
        <v>373</v>
      </c>
    </row>
    <row r="21" spans="1:11" ht="12.75">
      <c r="A21" s="64"/>
      <c r="E21" s="66" t="s">
        <v>215</v>
      </c>
      <c r="F21" s="65">
        <f>IF(MOD(A6,4)=0,29,28)</f>
        <v>28</v>
      </c>
      <c r="H21" s="60" t="s">
        <v>374</v>
      </c>
      <c r="I21" s="62" t="s">
        <v>294</v>
      </c>
      <c r="J21" s="62" t="s">
        <v>375</v>
      </c>
      <c r="K21" s="62" t="s">
        <v>376</v>
      </c>
    </row>
    <row r="22" spans="1:11" ht="12.75">
      <c r="A22" s="64"/>
      <c r="E22" s="66" t="s">
        <v>218</v>
      </c>
      <c r="F22" s="65">
        <v>31</v>
      </c>
      <c r="H22" s="60" t="s">
        <v>377</v>
      </c>
      <c r="I22" s="62" t="s">
        <v>294</v>
      </c>
      <c r="J22" s="62" t="s">
        <v>378</v>
      </c>
      <c r="K22" s="62" t="s">
        <v>379</v>
      </c>
    </row>
    <row r="23" spans="1:11" ht="12.75">
      <c r="A23" s="64"/>
      <c r="E23" s="66" t="s">
        <v>222</v>
      </c>
      <c r="F23" s="65">
        <v>30</v>
      </c>
      <c r="H23" s="60" t="s">
        <v>380</v>
      </c>
      <c r="I23" s="62" t="s">
        <v>294</v>
      </c>
      <c r="J23" s="62" t="s">
        <v>381</v>
      </c>
      <c r="K23" s="62" t="s">
        <v>382</v>
      </c>
    </row>
    <row r="24" spans="1:11" ht="12.75">
      <c r="A24" s="64"/>
      <c r="E24" s="66" t="s">
        <v>225</v>
      </c>
      <c r="F24" s="65">
        <v>31</v>
      </c>
      <c r="H24" s="60" t="s">
        <v>383</v>
      </c>
      <c r="I24" s="62" t="s">
        <v>294</v>
      </c>
      <c r="J24" s="62" t="s">
        <v>384</v>
      </c>
      <c r="K24" s="62" t="s">
        <v>934</v>
      </c>
    </row>
    <row r="25" spans="1:11" ht="12.75">
      <c r="A25" s="64"/>
      <c r="E25" s="66" t="s">
        <v>228</v>
      </c>
      <c r="F25" s="65">
        <v>30</v>
      </c>
      <c r="H25" s="60" t="s">
        <v>385</v>
      </c>
      <c r="I25" s="62" t="s">
        <v>294</v>
      </c>
      <c r="J25" s="62" t="s">
        <v>386</v>
      </c>
      <c r="K25" s="62" t="s">
        <v>387</v>
      </c>
    </row>
    <row r="26" spans="1:11" ht="12.75">
      <c r="A26" s="64"/>
      <c r="E26" s="66" t="s">
        <v>232</v>
      </c>
      <c r="F26" s="65">
        <v>31</v>
      </c>
      <c r="H26" s="60" t="s">
        <v>388</v>
      </c>
      <c r="I26" s="62" t="s">
        <v>294</v>
      </c>
      <c r="J26" s="62" t="s">
        <v>389</v>
      </c>
      <c r="K26" s="62" t="s">
        <v>390</v>
      </c>
    </row>
    <row r="27" spans="1:11" ht="12.75">
      <c r="A27" s="64"/>
      <c r="E27" s="66" t="s">
        <v>235</v>
      </c>
      <c r="F27" s="65">
        <v>31</v>
      </c>
      <c r="H27" s="60" t="s">
        <v>391</v>
      </c>
      <c r="I27" s="62" t="s">
        <v>294</v>
      </c>
      <c r="J27" s="62" t="s">
        <v>392</v>
      </c>
      <c r="K27" s="62" t="s">
        <v>393</v>
      </c>
    </row>
    <row r="28" spans="1:11" ht="12.75">
      <c r="A28" s="64"/>
      <c r="E28" s="66" t="s">
        <v>238</v>
      </c>
      <c r="F28" s="65">
        <v>30</v>
      </c>
      <c r="H28" s="60" t="s">
        <v>394</v>
      </c>
      <c r="I28" s="62" t="s">
        <v>294</v>
      </c>
      <c r="J28" s="62" t="s">
        <v>395</v>
      </c>
      <c r="K28" s="62" t="s">
        <v>396</v>
      </c>
    </row>
    <row r="29" spans="1:11" ht="12.75">
      <c r="A29" s="64"/>
      <c r="E29" s="66" t="s">
        <v>241</v>
      </c>
      <c r="F29" s="65">
        <v>31</v>
      </c>
      <c r="H29" s="60" t="s">
        <v>397</v>
      </c>
      <c r="I29" s="62" t="s">
        <v>294</v>
      </c>
      <c r="J29" s="62" t="s">
        <v>398</v>
      </c>
      <c r="K29" s="62" t="s">
        <v>399</v>
      </c>
    </row>
    <row r="30" spans="1:11" ht="12.75">
      <c r="A30" s="64"/>
      <c r="E30" s="66" t="s">
        <v>243</v>
      </c>
      <c r="F30" s="65">
        <v>30</v>
      </c>
      <c r="H30" s="60" t="s">
        <v>400</v>
      </c>
      <c r="I30" s="62" t="s">
        <v>294</v>
      </c>
      <c r="J30" s="62" t="s">
        <v>401</v>
      </c>
      <c r="K30" s="62" t="s">
        <v>402</v>
      </c>
    </row>
    <row r="31" spans="5:11" ht="12.75">
      <c r="E31" s="66" t="s">
        <v>246</v>
      </c>
      <c r="F31" s="65">
        <v>31</v>
      </c>
      <c r="H31" s="60" t="s">
        <v>403</v>
      </c>
      <c r="I31" s="62" t="s">
        <v>294</v>
      </c>
      <c r="J31" s="62" t="s">
        <v>404</v>
      </c>
      <c r="K31" s="62" t="s">
        <v>405</v>
      </c>
    </row>
    <row r="32" spans="8:11" ht="12.75">
      <c r="H32" s="60" t="s">
        <v>406</v>
      </c>
      <c r="I32" s="62" t="s">
        <v>294</v>
      </c>
      <c r="J32" s="62" t="s">
        <v>407</v>
      </c>
      <c r="K32" s="62" t="s">
        <v>408</v>
      </c>
    </row>
    <row r="33" spans="8:11" ht="12.75">
      <c r="H33" s="60" t="s">
        <v>409</v>
      </c>
      <c r="I33" s="62" t="s">
        <v>294</v>
      </c>
      <c r="J33" s="62" t="s">
        <v>921</v>
      </c>
      <c r="K33" s="76" t="s">
        <v>922</v>
      </c>
    </row>
    <row r="34" spans="4:11" ht="12.75">
      <c r="D34" s="66">
        <f>33+D1-1</f>
        <v>45</v>
      </c>
      <c r="E34" s="66" t="s">
        <v>213</v>
      </c>
      <c r="F34" s="65" t="s">
        <v>261</v>
      </c>
      <c r="H34" s="77" t="s">
        <v>713</v>
      </c>
      <c r="I34" s="78" t="s">
        <v>713</v>
      </c>
      <c r="J34" s="78"/>
      <c r="K34" s="79" t="s">
        <v>714</v>
      </c>
    </row>
    <row r="35" spans="5:11" ht="12.75">
      <c r="E35" s="66" t="s">
        <v>215</v>
      </c>
      <c r="F35" s="65" t="s">
        <v>262</v>
      </c>
      <c r="H35" s="60" t="s">
        <v>323</v>
      </c>
      <c r="I35" s="62" t="s">
        <v>294</v>
      </c>
      <c r="J35" s="62" t="s">
        <v>324</v>
      </c>
      <c r="K35" s="62" t="s">
        <v>325</v>
      </c>
    </row>
    <row r="36" spans="5:11" ht="15">
      <c r="E36" s="66" t="s">
        <v>218</v>
      </c>
      <c r="F36" s="65" t="s">
        <v>263</v>
      </c>
      <c r="H36" s="60" t="s">
        <v>713</v>
      </c>
      <c r="I36" s="62" t="s">
        <v>713</v>
      </c>
      <c r="J36" s="62"/>
      <c r="K36" s="63" t="s">
        <v>410</v>
      </c>
    </row>
    <row r="37" spans="5:11" ht="12.75">
      <c r="E37" s="66" t="s">
        <v>222</v>
      </c>
      <c r="F37" s="65" t="s">
        <v>264</v>
      </c>
      <c r="H37" s="60" t="s">
        <v>414</v>
      </c>
      <c r="I37" s="62" t="s">
        <v>294</v>
      </c>
      <c r="J37" s="62" t="s">
        <v>415</v>
      </c>
      <c r="K37" s="62" t="s">
        <v>416</v>
      </c>
    </row>
    <row r="38" spans="5:11" ht="12.75">
      <c r="E38" s="66" t="s">
        <v>225</v>
      </c>
      <c r="F38" s="66" t="s">
        <v>265</v>
      </c>
      <c r="H38" s="60" t="s">
        <v>763</v>
      </c>
      <c r="I38" s="62" t="s">
        <v>294</v>
      </c>
      <c r="J38" s="62" t="s">
        <v>764</v>
      </c>
      <c r="K38" s="62" t="s">
        <v>765</v>
      </c>
    </row>
    <row r="39" spans="5:11" ht="12.75">
      <c r="E39" s="66" t="s">
        <v>228</v>
      </c>
      <c r="F39" s="65" t="s">
        <v>266</v>
      </c>
      <c r="H39" s="60" t="s">
        <v>417</v>
      </c>
      <c r="I39" s="62" t="s">
        <v>294</v>
      </c>
      <c r="J39" s="62" t="s">
        <v>248</v>
      </c>
      <c r="K39" s="62" t="s">
        <v>418</v>
      </c>
    </row>
    <row r="40" spans="5:11" ht="12.75">
      <c r="E40" s="66" t="s">
        <v>232</v>
      </c>
      <c r="F40" s="65" t="s">
        <v>267</v>
      </c>
      <c r="H40" s="60" t="s">
        <v>419</v>
      </c>
      <c r="I40" s="62" t="s">
        <v>294</v>
      </c>
      <c r="J40" s="62" t="s">
        <v>420</v>
      </c>
      <c r="K40" s="62" t="s">
        <v>421</v>
      </c>
    </row>
    <row r="41" spans="5:11" ht="12.75">
      <c r="E41" s="66" t="s">
        <v>235</v>
      </c>
      <c r="F41" s="65" t="s">
        <v>268</v>
      </c>
      <c r="H41" s="60" t="s">
        <v>422</v>
      </c>
      <c r="I41" s="62" t="s">
        <v>294</v>
      </c>
      <c r="J41" s="62" t="s">
        <v>423</v>
      </c>
      <c r="K41" s="62" t="s">
        <v>424</v>
      </c>
    </row>
    <row r="42" spans="5:11" ht="12.75">
      <c r="E42" s="66" t="s">
        <v>238</v>
      </c>
      <c r="F42" s="65" t="s">
        <v>269</v>
      </c>
      <c r="H42" s="60" t="s">
        <v>425</v>
      </c>
      <c r="I42" s="62" t="s">
        <v>294</v>
      </c>
      <c r="J42" s="62" t="s">
        <v>426</v>
      </c>
      <c r="K42" s="62" t="s">
        <v>427</v>
      </c>
    </row>
    <row r="43" spans="5:11" ht="12.75">
      <c r="E43" s="66" t="s">
        <v>241</v>
      </c>
      <c r="F43" s="65" t="s">
        <v>270</v>
      </c>
      <c r="H43" s="60" t="s">
        <v>428</v>
      </c>
      <c r="I43" s="62" t="s">
        <v>294</v>
      </c>
      <c r="J43" s="62" t="s">
        <v>429</v>
      </c>
      <c r="K43" s="62" t="s">
        <v>430</v>
      </c>
    </row>
    <row r="44" spans="5:11" ht="12.75">
      <c r="E44" s="66" t="s">
        <v>243</v>
      </c>
      <c r="F44" s="66" t="s">
        <v>271</v>
      </c>
      <c r="H44" s="60" t="s">
        <v>431</v>
      </c>
      <c r="I44" s="62" t="s">
        <v>294</v>
      </c>
      <c r="J44" s="62" t="s">
        <v>432</v>
      </c>
      <c r="K44" s="62" t="s">
        <v>433</v>
      </c>
    </row>
    <row r="45" spans="5:11" ht="12.75">
      <c r="E45" s="66" t="s">
        <v>246</v>
      </c>
      <c r="F45" s="65" t="s">
        <v>272</v>
      </c>
      <c r="H45" s="60" t="s">
        <v>434</v>
      </c>
      <c r="I45" s="62" t="s">
        <v>294</v>
      </c>
      <c r="J45" s="62" t="s">
        <v>435</v>
      </c>
      <c r="K45" s="62" t="s">
        <v>436</v>
      </c>
    </row>
    <row r="46" spans="8:11" ht="12.75">
      <c r="H46" s="60" t="s">
        <v>437</v>
      </c>
      <c r="I46" s="62" t="s">
        <v>294</v>
      </c>
      <c r="J46" s="62" t="s">
        <v>438</v>
      </c>
      <c r="K46" s="62" t="s">
        <v>439</v>
      </c>
    </row>
    <row r="47" spans="8:11" ht="12.75">
      <c r="H47" s="80" t="s">
        <v>440</v>
      </c>
      <c r="I47" s="81" t="s">
        <v>294</v>
      </c>
      <c r="J47" s="81" t="s">
        <v>911</v>
      </c>
      <c r="K47" s="81" t="s">
        <v>912</v>
      </c>
    </row>
    <row r="48" spans="8:11" ht="12.75">
      <c r="H48" s="60" t="s">
        <v>441</v>
      </c>
      <c r="I48" s="62" t="s">
        <v>294</v>
      </c>
      <c r="J48" s="62" t="s">
        <v>442</v>
      </c>
      <c r="K48" s="62" t="s">
        <v>443</v>
      </c>
    </row>
    <row r="49" spans="8:11" ht="12.75">
      <c r="H49" s="60" t="s">
        <v>444</v>
      </c>
      <c r="I49" s="62" t="s">
        <v>294</v>
      </c>
      <c r="J49" s="62" t="s">
        <v>445</v>
      </c>
      <c r="K49" s="62" t="s">
        <v>446</v>
      </c>
    </row>
    <row r="50" spans="8:11" ht="12.75">
      <c r="H50" s="60" t="s">
        <v>447</v>
      </c>
      <c r="I50" s="62" t="s">
        <v>294</v>
      </c>
      <c r="J50" s="62" t="s">
        <v>448</v>
      </c>
      <c r="K50" s="62" t="s">
        <v>449</v>
      </c>
    </row>
    <row r="51" spans="8:11" ht="12.75">
      <c r="H51" s="60" t="s">
        <v>450</v>
      </c>
      <c r="I51" s="62" t="s">
        <v>294</v>
      </c>
      <c r="J51" s="62" t="s">
        <v>451</v>
      </c>
      <c r="K51" s="62" t="s">
        <v>452</v>
      </c>
    </row>
    <row r="52" spans="8:11" ht="12.75">
      <c r="H52" s="60" t="s">
        <v>453</v>
      </c>
      <c r="I52" s="62" t="s">
        <v>294</v>
      </c>
      <c r="J52" s="62" t="s">
        <v>454</v>
      </c>
      <c r="K52" s="62" t="s">
        <v>778</v>
      </c>
    </row>
    <row r="53" spans="8:11" ht="12.75">
      <c r="H53" s="60" t="s">
        <v>455</v>
      </c>
      <c r="I53" s="62" t="s">
        <v>294</v>
      </c>
      <c r="J53" s="62" t="s">
        <v>456</v>
      </c>
      <c r="K53" s="62" t="s">
        <v>457</v>
      </c>
    </row>
    <row r="54" spans="8:11" ht="12.75">
      <c r="H54" s="60" t="s">
        <v>458</v>
      </c>
      <c r="I54" s="62" t="s">
        <v>294</v>
      </c>
      <c r="J54" s="62" t="s">
        <v>459</v>
      </c>
      <c r="K54" s="62" t="s">
        <v>460</v>
      </c>
    </row>
    <row r="55" spans="8:11" ht="12.75">
      <c r="H55" s="60" t="s">
        <v>461</v>
      </c>
      <c r="I55" s="62" t="s">
        <v>294</v>
      </c>
      <c r="J55" s="62" t="s">
        <v>462</v>
      </c>
      <c r="K55" s="62" t="s">
        <v>935</v>
      </c>
    </row>
    <row r="56" spans="8:11" ht="12.75">
      <c r="H56" s="60" t="s">
        <v>463</v>
      </c>
      <c r="I56" s="62" t="s">
        <v>294</v>
      </c>
      <c r="J56" s="62" t="s">
        <v>464</v>
      </c>
      <c r="K56" s="62" t="s">
        <v>465</v>
      </c>
    </row>
    <row r="57" spans="8:11" ht="12.75">
      <c r="H57" s="60" t="s">
        <v>466</v>
      </c>
      <c r="I57" s="62" t="s">
        <v>294</v>
      </c>
      <c r="J57" s="62" t="s">
        <v>467</v>
      </c>
      <c r="K57" s="62" t="s">
        <v>468</v>
      </c>
    </row>
    <row r="58" spans="8:11" ht="12.75">
      <c r="H58" s="60" t="s">
        <v>469</v>
      </c>
      <c r="I58" s="62" t="s">
        <v>294</v>
      </c>
      <c r="J58" s="62" t="s">
        <v>470</v>
      </c>
      <c r="K58" s="62" t="s">
        <v>471</v>
      </c>
    </row>
    <row r="59" spans="8:11" ht="12.75">
      <c r="H59" s="60" t="s">
        <v>472</v>
      </c>
      <c r="I59" s="62" t="s">
        <v>294</v>
      </c>
      <c r="J59" s="62" t="s">
        <v>473</v>
      </c>
      <c r="K59" s="62" t="s">
        <v>474</v>
      </c>
    </row>
    <row r="60" spans="8:11" ht="12.75">
      <c r="H60" s="60" t="s">
        <v>766</v>
      </c>
      <c r="I60" s="62" t="s">
        <v>294</v>
      </c>
      <c r="J60" s="62" t="s">
        <v>767</v>
      </c>
      <c r="K60" s="62" t="s">
        <v>768</v>
      </c>
    </row>
    <row r="61" spans="8:11" ht="12.75">
      <c r="H61" s="60" t="s">
        <v>475</v>
      </c>
      <c r="I61" s="62" t="s">
        <v>294</v>
      </c>
      <c r="J61" s="62" t="s">
        <v>476</v>
      </c>
      <c r="K61" s="62" t="s">
        <v>249</v>
      </c>
    </row>
    <row r="62" spans="8:11" ht="12.75">
      <c r="H62" s="60" t="s">
        <v>477</v>
      </c>
      <c r="I62" s="62" t="s">
        <v>294</v>
      </c>
      <c r="J62" s="62" t="s">
        <v>478</v>
      </c>
      <c r="K62" s="62" t="s">
        <v>479</v>
      </c>
    </row>
    <row r="63" spans="8:11" ht="12.75">
      <c r="H63" s="60" t="s">
        <v>480</v>
      </c>
      <c r="I63" s="62" t="s">
        <v>294</v>
      </c>
      <c r="J63" s="62" t="s">
        <v>481</v>
      </c>
      <c r="K63" s="62" t="s">
        <v>482</v>
      </c>
    </row>
    <row r="64" spans="8:11" ht="12.75">
      <c r="H64" s="82" t="s">
        <v>909</v>
      </c>
      <c r="I64" s="62" t="s">
        <v>294</v>
      </c>
      <c r="J64" s="83" t="s">
        <v>910</v>
      </c>
      <c r="K64" s="76" t="s">
        <v>922</v>
      </c>
    </row>
    <row r="65" spans="8:11" ht="12.75">
      <c r="H65" s="77" t="s">
        <v>713</v>
      </c>
      <c r="I65" s="78" t="s">
        <v>713</v>
      </c>
      <c r="J65" s="78"/>
      <c r="K65" s="79" t="s">
        <v>714</v>
      </c>
    </row>
    <row r="66" spans="8:11" ht="12.75">
      <c r="H66" s="60" t="s">
        <v>411</v>
      </c>
      <c r="I66" s="62" t="s">
        <v>294</v>
      </c>
      <c r="J66" s="62" t="s">
        <v>412</v>
      </c>
      <c r="K66" s="62" t="s">
        <v>413</v>
      </c>
    </row>
    <row r="67" spans="8:11" ht="12.75">
      <c r="H67" s="60" t="s">
        <v>132</v>
      </c>
      <c r="I67" s="62" t="s">
        <v>294</v>
      </c>
      <c r="J67" s="62" t="s">
        <v>133</v>
      </c>
      <c r="K67" s="62" t="s">
        <v>134</v>
      </c>
    </row>
    <row r="68" spans="8:11" ht="15">
      <c r="H68" s="60" t="s">
        <v>713</v>
      </c>
      <c r="I68" s="62" t="s">
        <v>713</v>
      </c>
      <c r="J68" s="62"/>
      <c r="K68" s="63" t="s">
        <v>483</v>
      </c>
    </row>
    <row r="69" spans="8:11" ht="12.75">
      <c r="H69" s="60" t="s">
        <v>487</v>
      </c>
      <c r="I69" s="62" t="s">
        <v>294</v>
      </c>
      <c r="J69" s="62" t="s">
        <v>488</v>
      </c>
      <c r="K69" s="62" t="s">
        <v>489</v>
      </c>
    </row>
    <row r="70" spans="8:11" ht="12.75">
      <c r="H70" s="60" t="s">
        <v>490</v>
      </c>
      <c r="I70" s="62" t="s">
        <v>294</v>
      </c>
      <c r="J70" s="62" t="s">
        <v>491</v>
      </c>
      <c r="K70" s="62" t="s">
        <v>492</v>
      </c>
    </row>
    <row r="71" spans="8:11" ht="12.75">
      <c r="H71" s="60" t="s">
        <v>493</v>
      </c>
      <c r="I71" s="62" t="s">
        <v>294</v>
      </c>
      <c r="J71" s="62" t="s">
        <v>494</v>
      </c>
      <c r="K71" s="62" t="s">
        <v>495</v>
      </c>
    </row>
    <row r="72" spans="8:11" ht="12.75">
      <c r="H72" s="60" t="s">
        <v>496</v>
      </c>
      <c r="I72" s="62" t="s">
        <v>294</v>
      </c>
      <c r="J72" s="62" t="s">
        <v>497</v>
      </c>
      <c r="K72" s="62" t="s">
        <v>498</v>
      </c>
    </row>
    <row r="73" spans="8:11" ht="12.75">
      <c r="H73" s="60" t="s">
        <v>499</v>
      </c>
      <c r="I73" s="62" t="s">
        <v>294</v>
      </c>
      <c r="J73" s="62" t="s">
        <v>500</v>
      </c>
      <c r="K73" s="62" t="s">
        <v>501</v>
      </c>
    </row>
    <row r="74" spans="8:11" ht="12.75">
      <c r="H74" s="60" t="s">
        <v>502</v>
      </c>
      <c r="I74" s="62" t="s">
        <v>294</v>
      </c>
      <c r="J74" s="62" t="s">
        <v>503</v>
      </c>
      <c r="K74" s="62" t="s">
        <v>504</v>
      </c>
    </row>
    <row r="75" spans="8:11" ht="12.75">
      <c r="H75" s="60" t="s">
        <v>505</v>
      </c>
      <c r="I75" s="62" t="s">
        <v>294</v>
      </c>
      <c r="J75" s="62" t="s">
        <v>506</v>
      </c>
      <c r="K75" s="62" t="s">
        <v>507</v>
      </c>
    </row>
    <row r="76" spans="8:11" ht="12.75">
      <c r="H76" s="60" t="s">
        <v>508</v>
      </c>
      <c r="I76" s="62" t="s">
        <v>294</v>
      </c>
      <c r="J76" s="62" t="s">
        <v>509</v>
      </c>
      <c r="K76" s="62" t="s">
        <v>510</v>
      </c>
    </row>
    <row r="77" spans="8:11" ht="12.75">
      <c r="H77" s="60" t="s">
        <v>511</v>
      </c>
      <c r="I77" s="62" t="s">
        <v>294</v>
      </c>
      <c r="J77" s="62" t="s">
        <v>512</v>
      </c>
      <c r="K77" s="62" t="s">
        <v>769</v>
      </c>
    </row>
    <row r="78" spans="8:11" ht="12.75">
      <c r="H78" s="60" t="s">
        <v>513</v>
      </c>
      <c r="I78" s="62" t="s">
        <v>294</v>
      </c>
      <c r="J78" s="62" t="s">
        <v>514</v>
      </c>
      <c r="K78" s="62" t="s">
        <v>515</v>
      </c>
    </row>
    <row r="79" spans="8:11" ht="12.75">
      <c r="H79" s="60" t="s">
        <v>516</v>
      </c>
      <c r="I79" s="62" t="s">
        <v>294</v>
      </c>
      <c r="J79" s="62" t="s">
        <v>517</v>
      </c>
      <c r="K79" s="62" t="s">
        <v>936</v>
      </c>
    </row>
    <row r="80" spans="8:11" ht="12.75">
      <c r="H80" s="60" t="s">
        <v>518</v>
      </c>
      <c r="I80" s="62" t="s">
        <v>294</v>
      </c>
      <c r="J80" s="62" t="s">
        <v>519</v>
      </c>
      <c r="K80" s="62" t="s">
        <v>520</v>
      </c>
    </row>
    <row r="81" spans="8:11" ht="12.75">
      <c r="H81" s="60" t="s">
        <v>521</v>
      </c>
      <c r="I81" s="62" t="s">
        <v>294</v>
      </c>
      <c r="J81" s="62" t="s">
        <v>522</v>
      </c>
      <c r="K81" s="62" t="s">
        <v>523</v>
      </c>
    </row>
    <row r="82" spans="8:11" ht="12.75">
      <c r="H82" s="60" t="s">
        <v>524</v>
      </c>
      <c r="I82" s="62" t="s">
        <v>294</v>
      </c>
      <c r="J82" s="62" t="s">
        <v>525</v>
      </c>
      <c r="K82" s="62" t="s">
        <v>526</v>
      </c>
    </row>
    <row r="83" spans="8:11" ht="12.75">
      <c r="H83" s="60" t="s">
        <v>527</v>
      </c>
      <c r="I83" s="62" t="s">
        <v>294</v>
      </c>
      <c r="J83" s="62" t="s">
        <v>528</v>
      </c>
      <c r="K83" s="62" t="s">
        <v>250</v>
      </c>
    </row>
    <row r="84" spans="8:11" ht="12.75">
      <c r="H84" s="60" t="s">
        <v>529</v>
      </c>
      <c r="I84" s="62" t="s">
        <v>294</v>
      </c>
      <c r="J84" s="62" t="s">
        <v>530</v>
      </c>
      <c r="K84" s="62" t="s">
        <v>531</v>
      </c>
    </row>
    <row r="85" spans="8:11" ht="12.75">
      <c r="H85" s="60" t="s">
        <v>532</v>
      </c>
      <c r="I85" s="62" t="s">
        <v>294</v>
      </c>
      <c r="J85" s="62" t="s">
        <v>533</v>
      </c>
      <c r="K85" s="62" t="s">
        <v>534</v>
      </c>
    </row>
    <row r="86" spans="8:11" ht="12.75">
      <c r="H86" s="82" t="s">
        <v>906</v>
      </c>
      <c r="I86" s="62" t="s">
        <v>294</v>
      </c>
      <c r="J86" s="83" t="s">
        <v>907</v>
      </c>
      <c r="K86" s="62" t="s">
        <v>908</v>
      </c>
    </row>
    <row r="87" spans="8:11" ht="12.75">
      <c r="H87" s="60" t="s">
        <v>535</v>
      </c>
      <c r="I87" s="62" t="s">
        <v>294</v>
      </c>
      <c r="J87" s="62" t="s">
        <v>536</v>
      </c>
      <c r="K87" s="62" t="s">
        <v>537</v>
      </c>
    </row>
    <row r="88" spans="8:11" ht="12.75">
      <c r="H88" s="60" t="s">
        <v>538</v>
      </c>
      <c r="I88" s="62" t="s">
        <v>294</v>
      </c>
      <c r="J88" s="62" t="s">
        <v>539</v>
      </c>
      <c r="K88" s="62" t="s">
        <v>540</v>
      </c>
    </row>
    <row r="89" spans="8:11" ht="12.75">
      <c r="H89" s="60" t="s">
        <v>541</v>
      </c>
      <c r="I89" s="62" t="s">
        <v>294</v>
      </c>
      <c r="J89" s="62" t="s">
        <v>542</v>
      </c>
      <c r="K89" s="62" t="s">
        <v>543</v>
      </c>
    </row>
    <row r="90" spans="8:11" ht="12.75">
      <c r="H90" s="60" t="s">
        <v>289</v>
      </c>
      <c r="I90" s="62" t="s">
        <v>294</v>
      </c>
      <c r="J90" s="62" t="s">
        <v>544</v>
      </c>
      <c r="K90" s="62" t="s">
        <v>545</v>
      </c>
    </row>
    <row r="91" spans="8:11" ht="12.75">
      <c r="H91" s="77" t="s">
        <v>713</v>
      </c>
      <c r="I91" s="78" t="s">
        <v>713</v>
      </c>
      <c r="J91" s="78"/>
      <c r="K91" s="79" t="s">
        <v>714</v>
      </c>
    </row>
    <row r="92" spans="8:11" ht="12.75">
      <c r="H92" s="60" t="s">
        <v>888</v>
      </c>
      <c r="I92" s="62" t="s">
        <v>294</v>
      </c>
      <c r="J92" s="84" t="s">
        <v>889</v>
      </c>
      <c r="K92" s="84" t="s">
        <v>889</v>
      </c>
    </row>
    <row r="93" spans="8:11" ht="12.75">
      <c r="H93" s="60" t="s">
        <v>484</v>
      </c>
      <c r="I93" s="62" t="s">
        <v>294</v>
      </c>
      <c r="J93" s="62" t="s">
        <v>485</v>
      </c>
      <c r="K93" s="62" t="s">
        <v>486</v>
      </c>
    </row>
    <row r="94" spans="8:11" ht="12.75">
      <c r="H94" s="60" t="s">
        <v>292</v>
      </c>
      <c r="I94" s="62" t="s">
        <v>294</v>
      </c>
      <c r="J94" s="62" t="s">
        <v>155</v>
      </c>
      <c r="K94" s="62" t="s">
        <v>156</v>
      </c>
    </row>
    <row r="95" spans="8:11" ht="12.75">
      <c r="H95" s="60" t="s">
        <v>135</v>
      </c>
      <c r="I95" s="62" t="s">
        <v>294</v>
      </c>
      <c r="J95" s="62" t="s">
        <v>136</v>
      </c>
      <c r="K95" s="62" t="s">
        <v>137</v>
      </c>
    </row>
    <row r="96" spans="8:11" ht="15">
      <c r="H96" s="60" t="s">
        <v>713</v>
      </c>
      <c r="I96" s="62" t="s">
        <v>713</v>
      </c>
      <c r="J96" s="62"/>
      <c r="K96" s="63" t="s">
        <v>546</v>
      </c>
    </row>
    <row r="97" spans="8:11" ht="12.75">
      <c r="H97" s="60" t="s">
        <v>553</v>
      </c>
      <c r="I97" s="62" t="s">
        <v>294</v>
      </c>
      <c r="J97" s="62" t="s">
        <v>554</v>
      </c>
      <c r="K97" s="62" t="s">
        <v>555</v>
      </c>
    </row>
    <row r="98" spans="8:11" ht="12.75">
      <c r="H98" s="60" t="s">
        <v>556</v>
      </c>
      <c r="I98" s="62" t="s">
        <v>294</v>
      </c>
      <c r="J98" s="62" t="s">
        <v>557</v>
      </c>
      <c r="K98" s="62" t="s">
        <v>558</v>
      </c>
    </row>
    <row r="99" spans="8:11" ht="12.75">
      <c r="H99" s="60" t="s">
        <v>559</v>
      </c>
      <c r="I99" s="62" t="s">
        <v>294</v>
      </c>
      <c r="J99" s="62" t="s">
        <v>560</v>
      </c>
      <c r="K99" s="62" t="s">
        <v>561</v>
      </c>
    </row>
    <row r="100" spans="8:11" ht="12.75">
      <c r="H100" s="60" t="s">
        <v>562</v>
      </c>
      <c r="I100" s="62" t="s">
        <v>294</v>
      </c>
      <c r="J100" s="62" t="s">
        <v>563</v>
      </c>
      <c r="K100" s="62" t="s">
        <v>564</v>
      </c>
    </row>
    <row r="101" spans="8:11" ht="12.75">
      <c r="H101" s="60" t="s">
        <v>565</v>
      </c>
      <c r="I101" s="62" t="s">
        <v>294</v>
      </c>
      <c r="J101" s="62" t="s">
        <v>566</v>
      </c>
      <c r="K101" s="62" t="s">
        <v>567</v>
      </c>
    </row>
    <row r="102" spans="8:11" ht="12.75">
      <c r="H102" s="60" t="s">
        <v>568</v>
      </c>
      <c r="I102" s="62" t="s">
        <v>294</v>
      </c>
      <c r="J102" s="62" t="s">
        <v>569</v>
      </c>
      <c r="K102" s="62" t="s">
        <v>570</v>
      </c>
    </row>
    <row r="103" spans="8:11" ht="12.75">
      <c r="H103" s="60" t="s">
        <v>571</v>
      </c>
      <c r="I103" s="62" t="s">
        <v>294</v>
      </c>
      <c r="J103" s="62" t="s">
        <v>572</v>
      </c>
      <c r="K103" s="62" t="s">
        <v>573</v>
      </c>
    </row>
    <row r="104" spans="8:11" ht="12.75">
      <c r="H104" s="60" t="s">
        <v>574</v>
      </c>
      <c r="I104" s="62" t="s">
        <v>294</v>
      </c>
      <c r="J104" s="62" t="s">
        <v>575</v>
      </c>
      <c r="K104" s="62" t="s">
        <v>576</v>
      </c>
    </row>
    <row r="105" spans="8:11" ht="12.75">
      <c r="H105" s="80" t="s">
        <v>577</v>
      </c>
      <c r="I105" s="81" t="s">
        <v>294</v>
      </c>
      <c r="J105" s="81" t="s">
        <v>913</v>
      </c>
      <c r="K105" s="81" t="s">
        <v>914</v>
      </c>
    </row>
    <row r="106" spans="8:11" ht="12.75">
      <c r="H106" s="60" t="s">
        <v>578</v>
      </c>
      <c r="I106" s="62" t="s">
        <v>294</v>
      </c>
      <c r="J106" s="62" t="s">
        <v>500</v>
      </c>
      <c r="K106" s="62" t="s">
        <v>579</v>
      </c>
    </row>
    <row r="107" spans="8:11" ht="12.75">
      <c r="H107" s="60" t="s">
        <v>580</v>
      </c>
      <c r="I107" s="62" t="s">
        <v>294</v>
      </c>
      <c r="J107" s="62" t="s">
        <v>581</v>
      </c>
      <c r="K107" s="62" t="s">
        <v>582</v>
      </c>
    </row>
    <row r="108" spans="8:11" ht="12.75">
      <c r="H108" s="60" t="s">
        <v>583</v>
      </c>
      <c r="I108" s="62" t="s">
        <v>294</v>
      </c>
      <c r="J108" s="62" t="s">
        <v>584</v>
      </c>
      <c r="K108" s="62" t="s">
        <v>585</v>
      </c>
    </row>
    <row r="109" spans="8:11" ht="12.75">
      <c r="H109" s="60" t="s">
        <v>586</v>
      </c>
      <c r="I109" s="62" t="s">
        <v>294</v>
      </c>
      <c r="J109" s="62" t="s">
        <v>587</v>
      </c>
      <c r="K109" s="62" t="s">
        <v>588</v>
      </c>
    </row>
    <row r="110" spans="8:11" ht="12.75">
      <c r="H110" s="60" t="s">
        <v>589</v>
      </c>
      <c r="I110" s="62" t="s">
        <v>294</v>
      </c>
      <c r="J110" s="62" t="s">
        <v>590</v>
      </c>
      <c r="K110" s="62" t="s">
        <v>591</v>
      </c>
    </row>
    <row r="111" spans="8:11" ht="12.75">
      <c r="H111" s="60" t="s">
        <v>592</v>
      </c>
      <c r="I111" s="62" t="s">
        <v>294</v>
      </c>
      <c r="J111" s="62" t="s">
        <v>593</v>
      </c>
      <c r="K111" s="62" t="s">
        <v>594</v>
      </c>
    </row>
    <row r="112" spans="8:11" ht="12.75">
      <c r="H112" s="60" t="s">
        <v>595</v>
      </c>
      <c r="I112" s="62" t="s">
        <v>294</v>
      </c>
      <c r="J112" s="62" t="s">
        <v>596</v>
      </c>
      <c r="K112" s="62" t="s">
        <v>597</v>
      </c>
    </row>
    <row r="113" spans="8:11" ht="12.75">
      <c r="H113" s="60" t="s">
        <v>598</v>
      </c>
      <c r="I113" s="62" t="s">
        <v>294</v>
      </c>
      <c r="J113" s="62" t="s">
        <v>599</v>
      </c>
      <c r="K113" s="62" t="s">
        <v>600</v>
      </c>
    </row>
    <row r="114" spans="8:11" ht="12.75">
      <c r="H114" s="60" t="s">
        <v>601</v>
      </c>
      <c r="I114" s="62" t="s">
        <v>294</v>
      </c>
      <c r="J114" s="62" t="s">
        <v>602</v>
      </c>
      <c r="K114" s="62" t="s">
        <v>937</v>
      </c>
    </row>
    <row r="115" spans="8:11" ht="12.75">
      <c r="H115" s="60" t="s">
        <v>603</v>
      </c>
      <c r="I115" s="62" t="s">
        <v>294</v>
      </c>
      <c r="J115" s="62" t="s">
        <v>604</v>
      </c>
      <c r="K115" s="62" t="s">
        <v>605</v>
      </c>
    </row>
    <row r="116" spans="8:11" ht="12.75">
      <c r="H116" s="60" t="s">
        <v>606</v>
      </c>
      <c r="I116" s="62" t="s">
        <v>294</v>
      </c>
      <c r="J116" s="62" t="s">
        <v>607</v>
      </c>
      <c r="K116" s="62" t="s">
        <v>608</v>
      </c>
    </row>
    <row r="117" spans="8:11" ht="12.75">
      <c r="H117" s="60" t="s">
        <v>609</v>
      </c>
      <c r="I117" s="62" t="s">
        <v>294</v>
      </c>
      <c r="J117" s="62" t="s">
        <v>610</v>
      </c>
      <c r="K117" s="62" t="s">
        <v>611</v>
      </c>
    </row>
    <row r="118" spans="8:11" ht="12.75">
      <c r="H118" s="60" t="s">
        <v>612</v>
      </c>
      <c r="I118" s="62" t="s">
        <v>294</v>
      </c>
      <c r="J118" s="62" t="s">
        <v>613</v>
      </c>
      <c r="K118" s="62" t="s">
        <v>614</v>
      </c>
    </row>
    <row r="119" spans="8:11" ht="12.75">
      <c r="H119" s="60" t="s">
        <v>615</v>
      </c>
      <c r="I119" s="62" t="s">
        <v>294</v>
      </c>
      <c r="J119" s="62" t="s">
        <v>616</v>
      </c>
      <c r="K119" s="62" t="s">
        <v>617</v>
      </c>
    </row>
    <row r="120" spans="8:11" ht="12.75">
      <c r="H120" s="60" t="s">
        <v>618</v>
      </c>
      <c r="I120" s="62" t="s">
        <v>294</v>
      </c>
      <c r="J120" s="62" t="s">
        <v>619</v>
      </c>
      <c r="K120" s="76" t="s">
        <v>923</v>
      </c>
    </row>
    <row r="121" spans="8:11" ht="12.75">
      <c r="H121" s="60" t="s">
        <v>620</v>
      </c>
      <c r="I121" s="62" t="s">
        <v>294</v>
      </c>
      <c r="J121" s="62" t="s">
        <v>621</v>
      </c>
      <c r="K121" s="62" t="s">
        <v>622</v>
      </c>
    </row>
    <row r="122" spans="8:11" ht="12.75">
      <c r="H122" s="60" t="s">
        <v>623</v>
      </c>
      <c r="I122" s="62" t="s">
        <v>294</v>
      </c>
      <c r="J122" s="62" t="s">
        <v>624</v>
      </c>
      <c r="K122" s="62" t="s">
        <v>625</v>
      </c>
    </row>
    <row r="123" spans="8:11" ht="12.75">
      <c r="H123" s="60" t="s">
        <v>626</v>
      </c>
      <c r="I123" s="62" t="s">
        <v>294</v>
      </c>
      <c r="J123" s="62" t="s">
        <v>627</v>
      </c>
      <c r="K123" s="62" t="s">
        <v>628</v>
      </c>
    </row>
    <row r="124" spans="8:11" ht="12.75">
      <c r="H124" s="60" t="s">
        <v>629</v>
      </c>
      <c r="I124" s="62" t="s">
        <v>294</v>
      </c>
      <c r="J124" s="62" t="s">
        <v>630</v>
      </c>
      <c r="K124" s="62" t="s">
        <v>631</v>
      </c>
    </row>
    <row r="125" spans="8:11" ht="12.75">
      <c r="H125" s="77" t="s">
        <v>713</v>
      </c>
      <c r="I125" s="78" t="s">
        <v>713</v>
      </c>
      <c r="J125" s="78"/>
      <c r="K125" s="79" t="s">
        <v>714</v>
      </c>
    </row>
    <row r="126" spans="8:11" ht="12.75">
      <c r="H126" s="60" t="s">
        <v>902</v>
      </c>
      <c r="I126" s="62" t="s">
        <v>294</v>
      </c>
      <c r="J126" s="62" t="s">
        <v>903</v>
      </c>
      <c r="K126" s="62" t="s">
        <v>904</v>
      </c>
    </row>
    <row r="127" spans="8:11" ht="12.75">
      <c r="H127" s="60" t="s">
        <v>550</v>
      </c>
      <c r="I127" s="62" t="s">
        <v>294</v>
      </c>
      <c r="J127" s="62" t="s">
        <v>551</v>
      </c>
      <c r="K127" s="62" t="s">
        <v>552</v>
      </c>
    </row>
    <row r="128" spans="8:11" ht="12.75">
      <c r="H128" s="60" t="s">
        <v>146</v>
      </c>
      <c r="I128" s="62" t="s">
        <v>294</v>
      </c>
      <c r="J128" s="62" t="s">
        <v>147</v>
      </c>
      <c r="K128" s="62" t="s">
        <v>148</v>
      </c>
    </row>
    <row r="129" spans="8:11" ht="12.75">
      <c r="H129" s="60" t="s">
        <v>547</v>
      </c>
      <c r="I129" s="62" t="s">
        <v>294</v>
      </c>
      <c r="J129" s="62" t="s">
        <v>548</v>
      </c>
      <c r="K129" s="62" t="s">
        <v>549</v>
      </c>
    </row>
    <row r="130" spans="8:11" ht="15">
      <c r="H130" s="60" t="s">
        <v>713</v>
      </c>
      <c r="I130" s="62" t="s">
        <v>713</v>
      </c>
      <c r="J130" s="62"/>
      <c r="K130" s="63" t="s">
        <v>632</v>
      </c>
    </row>
    <row r="131" spans="8:11" ht="12.75">
      <c r="H131" s="60" t="s">
        <v>636</v>
      </c>
      <c r="I131" s="62" t="s">
        <v>294</v>
      </c>
      <c r="J131" s="62" t="s">
        <v>637</v>
      </c>
      <c r="K131" s="62" t="s">
        <v>638</v>
      </c>
    </row>
    <row r="132" spans="8:11" ht="12.75">
      <c r="H132" s="60" t="s">
        <v>639</v>
      </c>
      <c r="I132" s="62" t="s">
        <v>294</v>
      </c>
      <c r="J132" s="62" t="s">
        <v>640</v>
      </c>
      <c r="K132" s="62" t="s">
        <v>641</v>
      </c>
    </row>
    <row r="133" spans="8:11" ht="12.75">
      <c r="H133" s="60" t="s">
        <v>642</v>
      </c>
      <c r="I133" s="62" t="s">
        <v>294</v>
      </c>
      <c r="J133" s="62" t="s">
        <v>643</v>
      </c>
      <c r="K133" s="62" t="s">
        <v>644</v>
      </c>
    </row>
    <row r="134" spans="8:11" ht="12.75">
      <c r="H134" s="60" t="s">
        <v>645</v>
      </c>
      <c r="I134" s="62" t="s">
        <v>294</v>
      </c>
      <c r="J134" s="62" t="s">
        <v>646</v>
      </c>
      <c r="K134" s="62" t="s">
        <v>647</v>
      </c>
    </row>
    <row r="135" spans="8:11" ht="12.75">
      <c r="H135" s="60" t="s">
        <v>648</v>
      </c>
      <c r="I135" s="62" t="s">
        <v>294</v>
      </c>
      <c r="J135" s="62" t="s">
        <v>649</v>
      </c>
      <c r="K135" s="62" t="s">
        <v>650</v>
      </c>
    </row>
    <row r="136" spans="8:11" ht="12.75">
      <c r="H136" s="60" t="s">
        <v>651</v>
      </c>
      <c r="I136" s="62" t="s">
        <v>294</v>
      </c>
      <c r="J136" s="62" t="s">
        <v>652</v>
      </c>
      <c r="K136" s="62" t="s">
        <v>653</v>
      </c>
    </row>
    <row r="137" spans="8:11" ht="12.75">
      <c r="H137" s="60" t="s">
        <v>654</v>
      </c>
      <c r="I137" s="62" t="s">
        <v>294</v>
      </c>
      <c r="J137" s="62" t="s">
        <v>655</v>
      </c>
      <c r="K137" s="62" t="s">
        <v>656</v>
      </c>
    </row>
    <row r="138" spans="8:11" ht="12.75">
      <c r="H138" s="80" t="s">
        <v>657</v>
      </c>
      <c r="I138" s="81" t="s">
        <v>294</v>
      </c>
      <c r="J138" s="81" t="s">
        <v>915</v>
      </c>
      <c r="K138" s="81" t="s">
        <v>916</v>
      </c>
    </row>
    <row r="139" spans="8:11" ht="12.75">
      <c r="H139" s="60" t="s">
        <v>658</v>
      </c>
      <c r="I139" s="62" t="s">
        <v>294</v>
      </c>
      <c r="J139" s="62" t="s">
        <v>659</v>
      </c>
      <c r="K139" s="62" t="s">
        <v>660</v>
      </c>
    </row>
    <row r="140" spans="8:11" ht="12.75">
      <c r="H140" s="60" t="s">
        <v>661</v>
      </c>
      <c r="I140" s="62" t="s">
        <v>294</v>
      </c>
      <c r="J140" s="62" t="s">
        <v>662</v>
      </c>
      <c r="K140" s="62" t="s">
        <v>663</v>
      </c>
    </row>
    <row r="141" spans="8:11" ht="12.75">
      <c r="H141" s="60" t="s">
        <v>664</v>
      </c>
      <c r="I141" s="62" t="s">
        <v>294</v>
      </c>
      <c r="J141" s="62" t="s">
        <v>665</v>
      </c>
      <c r="K141" s="62" t="s">
        <v>666</v>
      </c>
    </row>
    <row r="142" spans="8:11" ht="12.75">
      <c r="H142" s="60" t="s">
        <v>667</v>
      </c>
      <c r="I142" s="62" t="s">
        <v>294</v>
      </c>
      <c r="J142" s="62" t="s">
        <v>668</v>
      </c>
      <c r="K142" s="62" t="s">
        <v>669</v>
      </c>
    </row>
    <row r="143" spans="8:11" ht="12.75">
      <c r="H143" s="60" t="s">
        <v>670</v>
      </c>
      <c r="I143" s="62" t="s">
        <v>294</v>
      </c>
      <c r="J143" s="62" t="s">
        <v>671</v>
      </c>
      <c r="K143" s="62" t="s">
        <v>917</v>
      </c>
    </row>
    <row r="144" spans="8:11" ht="12.75">
      <c r="H144" s="60" t="s">
        <v>672</v>
      </c>
      <c r="I144" s="62" t="s">
        <v>294</v>
      </c>
      <c r="J144" s="62" t="s">
        <v>673</v>
      </c>
      <c r="K144" s="62" t="s">
        <v>674</v>
      </c>
    </row>
    <row r="145" spans="8:11" ht="12.75">
      <c r="H145" s="60" t="s">
        <v>675</v>
      </c>
      <c r="I145" s="62" t="s">
        <v>294</v>
      </c>
      <c r="J145" s="62" t="s">
        <v>676</v>
      </c>
      <c r="K145" s="62" t="s">
        <v>677</v>
      </c>
    </row>
    <row r="146" spans="8:11" ht="12.75">
      <c r="H146" s="60" t="s">
        <v>678</v>
      </c>
      <c r="I146" s="62" t="s">
        <v>294</v>
      </c>
      <c r="J146" s="62" t="s">
        <v>679</v>
      </c>
      <c r="K146" s="62" t="s">
        <v>938</v>
      </c>
    </row>
    <row r="147" spans="8:11" ht="12.75">
      <c r="H147" s="60" t="s">
        <v>680</v>
      </c>
      <c r="I147" s="62" t="s">
        <v>294</v>
      </c>
      <c r="J147" s="62" t="s">
        <v>681</v>
      </c>
      <c r="K147" s="62" t="s">
        <v>682</v>
      </c>
    </row>
    <row r="148" spans="8:11" ht="12.75">
      <c r="H148" s="60" t="s">
        <v>683</v>
      </c>
      <c r="I148" s="62" t="s">
        <v>294</v>
      </c>
      <c r="J148" s="62" t="s">
        <v>684</v>
      </c>
      <c r="K148" s="62" t="s">
        <v>685</v>
      </c>
    </row>
    <row r="149" spans="8:11" ht="12.75">
      <c r="H149" s="60" t="s">
        <v>686</v>
      </c>
      <c r="I149" s="62" t="s">
        <v>294</v>
      </c>
      <c r="J149" s="62" t="s">
        <v>687</v>
      </c>
      <c r="K149" s="62" t="s">
        <v>688</v>
      </c>
    </row>
    <row r="150" spans="8:11" ht="12.75">
      <c r="H150" s="60" t="s">
        <v>689</v>
      </c>
      <c r="I150" s="62" t="s">
        <v>294</v>
      </c>
      <c r="J150" s="62" t="s">
        <v>690</v>
      </c>
      <c r="K150" s="62" t="s">
        <v>691</v>
      </c>
    </row>
    <row r="151" spans="8:11" ht="12.75">
      <c r="H151" s="60" t="s">
        <v>692</v>
      </c>
      <c r="I151" s="62" t="s">
        <v>294</v>
      </c>
      <c r="J151" s="62" t="s">
        <v>693</v>
      </c>
      <c r="K151" s="62" t="s">
        <v>694</v>
      </c>
    </row>
    <row r="152" spans="8:11" ht="12.75">
      <c r="H152" s="60" t="s">
        <v>695</v>
      </c>
      <c r="I152" s="62" t="s">
        <v>294</v>
      </c>
      <c r="J152" s="62" t="s">
        <v>696</v>
      </c>
      <c r="K152" s="62" t="s">
        <v>251</v>
      </c>
    </row>
    <row r="153" spans="8:11" ht="12.75">
      <c r="H153" s="60" t="s">
        <v>697</v>
      </c>
      <c r="I153" s="62" t="s">
        <v>294</v>
      </c>
      <c r="J153" s="62" t="s">
        <v>698</v>
      </c>
      <c r="K153" s="62" t="s">
        <v>699</v>
      </c>
    </row>
    <row r="154" spans="8:11" ht="12.75">
      <c r="H154" s="60" t="s">
        <v>700</v>
      </c>
      <c r="I154" s="62" t="s">
        <v>294</v>
      </c>
      <c r="J154" s="62" t="s">
        <v>701</v>
      </c>
      <c r="K154" s="62" t="s">
        <v>702</v>
      </c>
    </row>
    <row r="155" spans="8:11" ht="12.75">
      <c r="H155" s="60" t="s">
        <v>890</v>
      </c>
      <c r="I155" s="62" t="s">
        <v>294</v>
      </c>
      <c r="J155" s="62" t="s">
        <v>891</v>
      </c>
      <c r="K155" s="62" t="s">
        <v>892</v>
      </c>
    </row>
    <row r="156" spans="8:11" ht="12.75">
      <c r="H156" s="60" t="s">
        <v>0</v>
      </c>
      <c r="I156" s="62" t="s">
        <v>294</v>
      </c>
      <c r="J156" s="62" t="s">
        <v>1</v>
      </c>
      <c r="K156" s="62" t="s">
        <v>2</v>
      </c>
    </row>
    <row r="157" spans="8:11" ht="12.75">
      <c r="H157" s="77" t="s">
        <v>713</v>
      </c>
      <c r="I157" s="78" t="s">
        <v>713</v>
      </c>
      <c r="J157" s="78"/>
      <c r="K157" s="79" t="s">
        <v>714</v>
      </c>
    </row>
    <row r="158" spans="8:11" ht="12.75">
      <c r="H158" s="60" t="s">
        <v>633</v>
      </c>
      <c r="I158" s="62" t="s">
        <v>294</v>
      </c>
      <c r="J158" s="62" t="s">
        <v>634</v>
      </c>
      <c r="K158" s="62" t="s">
        <v>635</v>
      </c>
    </row>
    <row r="159" spans="8:11" ht="12.75">
      <c r="H159" s="60" t="s">
        <v>149</v>
      </c>
      <c r="I159" s="62" t="s">
        <v>294</v>
      </c>
      <c r="J159" s="62" t="s">
        <v>150</v>
      </c>
      <c r="K159" s="62" t="s">
        <v>151</v>
      </c>
    </row>
    <row r="160" spans="8:11" ht="12.75">
      <c r="H160" s="60" t="s">
        <v>138</v>
      </c>
      <c r="I160" s="62" t="s">
        <v>294</v>
      </c>
      <c r="J160" s="62" t="s">
        <v>139</v>
      </c>
      <c r="K160" s="62" t="s">
        <v>140</v>
      </c>
    </row>
    <row r="161" spans="8:11" ht="15">
      <c r="H161" s="60" t="s">
        <v>713</v>
      </c>
      <c r="I161" s="62" t="s">
        <v>713</v>
      </c>
      <c r="J161" s="62"/>
      <c r="K161" s="63" t="s">
        <v>3</v>
      </c>
    </row>
    <row r="162" spans="8:11" ht="12.75">
      <c r="H162" s="60" t="s">
        <v>7</v>
      </c>
      <c r="I162" s="62" t="s">
        <v>294</v>
      </c>
      <c r="J162" s="62" t="s">
        <v>8</v>
      </c>
      <c r="K162" s="62" t="s">
        <v>9</v>
      </c>
    </row>
    <row r="163" spans="8:11" ht="12.75">
      <c r="H163" s="60" t="s">
        <v>10</v>
      </c>
      <c r="I163" s="62" t="s">
        <v>294</v>
      </c>
      <c r="J163" s="62" t="s">
        <v>11</v>
      </c>
      <c r="K163" s="62" t="s">
        <v>12</v>
      </c>
    </row>
    <row r="164" spans="8:11" ht="12.75">
      <c r="H164" s="60" t="s">
        <v>13</v>
      </c>
      <c r="I164" s="62" t="s">
        <v>294</v>
      </c>
      <c r="J164" s="62" t="s">
        <v>14</v>
      </c>
      <c r="K164" s="62" t="s">
        <v>15</v>
      </c>
    </row>
    <row r="165" spans="8:11" ht="12.75">
      <c r="H165" s="60" t="s">
        <v>16</v>
      </c>
      <c r="I165" s="62" t="s">
        <v>294</v>
      </c>
      <c r="J165" s="62" t="s">
        <v>17</v>
      </c>
      <c r="K165" s="62" t="s">
        <v>18</v>
      </c>
    </row>
    <row r="166" spans="8:11" ht="12.75">
      <c r="H166" s="60" t="s">
        <v>19</v>
      </c>
      <c r="I166" s="62" t="s">
        <v>294</v>
      </c>
      <c r="J166" s="62" t="s">
        <v>20</v>
      </c>
      <c r="K166" s="62" t="s">
        <v>21</v>
      </c>
    </row>
    <row r="167" spans="8:11" ht="12.75">
      <c r="H167" s="60" t="s">
        <v>22</v>
      </c>
      <c r="I167" s="62" t="s">
        <v>294</v>
      </c>
      <c r="J167" s="62" t="s">
        <v>23</v>
      </c>
      <c r="K167" s="62" t="s">
        <v>24</v>
      </c>
    </row>
    <row r="168" spans="8:11" ht="12.75">
      <c r="H168" s="80" t="s">
        <v>25</v>
      </c>
      <c r="I168" s="81" t="s">
        <v>294</v>
      </c>
      <c r="J168" s="81" t="s">
        <v>918</v>
      </c>
      <c r="K168" s="81" t="s">
        <v>919</v>
      </c>
    </row>
    <row r="169" spans="8:11" ht="12.75">
      <c r="H169" s="85" t="s">
        <v>924</v>
      </c>
      <c r="I169" s="76" t="s">
        <v>294</v>
      </c>
      <c r="J169" s="86" t="s">
        <v>925</v>
      </c>
      <c r="K169" s="76" t="s">
        <v>926</v>
      </c>
    </row>
    <row r="170" spans="8:11" ht="12.75">
      <c r="H170" s="60" t="s">
        <v>26</v>
      </c>
      <c r="I170" s="62" t="s">
        <v>294</v>
      </c>
      <c r="J170" s="62" t="s">
        <v>27</v>
      </c>
      <c r="K170" s="62" t="s">
        <v>28</v>
      </c>
    </row>
    <row r="171" spans="8:11" ht="12.75">
      <c r="H171" s="60" t="s">
        <v>29</v>
      </c>
      <c r="I171" s="62" t="s">
        <v>294</v>
      </c>
      <c r="J171" s="62" t="s">
        <v>30</v>
      </c>
      <c r="K171" s="62" t="s">
        <v>31</v>
      </c>
    </row>
    <row r="172" spans="8:11" ht="12.75">
      <c r="H172" s="60" t="s">
        <v>32</v>
      </c>
      <c r="I172" s="62" t="s">
        <v>294</v>
      </c>
      <c r="J172" s="62" t="s">
        <v>33</v>
      </c>
      <c r="K172" s="62" t="s">
        <v>34</v>
      </c>
    </row>
    <row r="173" spans="8:11" ht="12.75">
      <c r="H173" s="60" t="s">
        <v>35</v>
      </c>
      <c r="I173" s="62" t="s">
        <v>294</v>
      </c>
      <c r="J173" s="62" t="s">
        <v>36</v>
      </c>
      <c r="K173" s="62" t="s">
        <v>37</v>
      </c>
    </row>
    <row r="174" spans="8:11" ht="12.75">
      <c r="H174" s="60" t="s">
        <v>38</v>
      </c>
      <c r="I174" s="62" t="s">
        <v>294</v>
      </c>
      <c r="J174" s="62" t="s">
        <v>39</v>
      </c>
      <c r="K174" s="62" t="s">
        <v>920</v>
      </c>
    </row>
    <row r="175" spans="8:11" ht="12.75">
      <c r="H175" s="60" t="s">
        <v>40</v>
      </c>
      <c r="I175" s="62" t="s">
        <v>294</v>
      </c>
      <c r="J175" s="62" t="s">
        <v>41</v>
      </c>
      <c r="K175" s="62" t="s">
        <v>42</v>
      </c>
    </row>
    <row r="176" spans="8:11" ht="12.75">
      <c r="H176" s="60" t="s">
        <v>43</v>
      </c>
      <c r="I176" s="62" t="s">
        <v>294</v>
      </c>
      <c r="J176" s="62" t="s">
        <v>44</v>
      </c>
      <c r="K176" s="62" t="s">
        <v>939</v>
      </c>
    </row>
    <row r="177" spans="8:11" ht="12.75">
      <c r="H177" s="60" t="s">
        <v>45</v>
      </c>
      <c r="I177" s="62" t="s">
        <v>294</v>
      </c>
      <c r="J177" s="62" t="s">
        <v>46</v>
      </c>
      <c r="K177" s="62" t="s">
        <v>47</v>
      </c>
    </row>
    <row r="178" spans="8:11" ht="12.75">
      <c r="H178" s="60" t="s">
        <v>48</v>
      </c>
      <c r="I178" s="62" t="s">
        <v>294</v>
      </c>
      <c r="J178" s="62" t="s">
        <v>49</v>
      </c>
      <c r="K178" s="62" t="s">
        <v>50</v>
      </c>
    </row>
    <row r="179" spans="8:11" ht="12.75">
      <c r="H179" s="60" t="s">
        <v>51</v>
      </c>
      <c r="I179" s="62" t="s">
        <v>294</v>
      </c>
      <c r="J179" s="62" t="s">
        <v>52</v>
      </c>
      <c r="K179" s="62" t="s">
        <v>53</v>
      </c>
    </row>
    <row r="180" spans="8:11" ht="12.75">
      <c r="H180" s="60" t="s">
        <v>775</v>
      </c>
      <c r="I180" s="62" t="s">
        <v>294</v>
      </c>
      <c r="J180" s="62" t="s">
        <v>776</v>
      </c>
      <c r="K180" s="62" t="s">
        <v>777</v>
      </c>
    </row>
    <row r="181" spans="8:11" ht="12.75">
      <c r="H181" s="60" t="s">
        <v>54</v>
      </c>
      <c r="I181" s="62" t="s">
        <v>294</v>
      </c>
      <c r="J181" s="62" t="s">
        <v>55</v>
      </c>
      <c r="K181" s="62" t="s">
        <v>252</v>
      </c>
    </row>
    <row r="182" spans="8:11" ht="12.75">
      <c r="H182" s="60" t="s">
        <v>56</v>
      </c>
      <c r="I182" s="62" t="s">
        <v>294</v>
      </c>
      <c r="J182" s="62" t="s">
        <v>57</v>
      </c>
      <c r="K182" s="62" t="s">
        <v>58</v>
      </c>
    </row>
    <row r="183" spans="8:11" ht="12.75">
      <c r="H183" s="60" t="s">
        <v>59</v>
      </c>
      <c r="I183" s="62" t="s">
        <v>294</v>
      </c>
      <c r="J183" s="62" t="s">
        <v>60</v>
      </c>
      <c r="K183" s="62" t="s">
        <v>61</v>
      </c>
    </row>
    <row r="184" spans="8:11" ht="12.75">
      <c r="H184" s="60" t="s">
        <v>62</v>
      </c>
      <c r="I184" s="62" t="s">
        <v>294</v>
      </c>
      <c r="J184" s="62" t="s">
        <v>63</v>
      </c>
      <c r="K184" s="62" t="s">
        <v>64</v>
      </c>
    </row>
    <row r="185" spans="8:11" ht="12.75">
      <c r="H185" s="60" t="s">
        <v>65</v>
      </c>
      <c r="I185" s="62" t="s">
        <v>294</v>
      </c>
      <c r="J185" s="62" t="s">
        <v>66</v>
      </c>
      <c r="K185" s="62" t="s">
        <v>67</v>
      </c>
    </row>
    <row r="186" spans="8:11" ht="12.75">
      <c r="H186" s="60" t="s">
        <v>68</v>
      </c>
      <c r="I186" s="62" t="s">
        <v>294</v>
      </c>
      <c r="J186" s="62" t="s">
        <v>69</v>
      </c>
      <c r="K186" s="62" t="s">
        <v>70</v>
      </c>
    </row>
    <row r="187" spans="8:11" ht="12.75">
      <c r="H187" s="60" t="s">
        <v>290</v>
      </c>
      <c r="I187" s="62" t="s">
        <v>294</v>
      </c>
      <c r="J187" s="62" t="s">
        <v>71</v>
      </c>
      <c r="K187" s="62" t="s">
        <v>72</v>
      </c>
    </row>
    <row r="188" spans="8:11" ht="12.75">
      <c r="H188" s="77" t="s">
        <v>713</v>
      </c>
      <c r="I188" s="78" t="s">
        <v>713</v>
      </c>
      <c r="J188" s="78"/>
      <c r="K188" s="79" t="s">
        <v>714</v>
      </c>
    </row>
    <row r="189" spans="8:11" ht="12.75">
      <c r="H189" s="82" t="s">
        <v>893</v>
      </c>
      <c r="I189" s="62" t="s">
        <v>294</v>
      </c>
      <c r="J189" s="62" t="s">
        <v>71</v>
      </c>
      <c r="K189" s="87" t="s">
        <v>72</v>
      </c>
    </row>
    <row r="190" spans="8:11" ht="12.75">
      <c r="H190" s="82" t="s">
        <v>894</v>
      </c>
      <c r="I190" s="62" t="s">
        <v>294</v>
      </c>
      <c r="J190" s="88" t="s">
        <v>901</v>
      </c>
      <c r="K190" s="88" t="s">
        <v>901</v>
      </c>
    </row>
    <row r="191" spans="8:11" ht="12.75">
      <c r="H191" s="60" t="s">
        <v>4</v>
      </c>
      <c r="I191" s="62" t="s">
        <v>294</v>
      </c>
      <c r="J191" s="62" t="s">
        <v>5</v>
      </c>
      <c r="K191" s="62" t="s">
        <v>6</v>
      </c>
    </row>
    <row r="192" spans="8:11" ht="12.75">
      <c r="H192" s="89" t="s">
        <v>152</v>
      </c>
      <c r="I192" s="90" t="s">
        <v>294</v>
      </c>
      <c r="J192" s="90" t="s">
        <v>153</v>
      </c>
      <c r="K192" s="90" t="s">
        <v>154</v>
      </c>
    </row>
    <row r="193" spans="8:11" ht="12.75">
      <c r="H193" s="89">
        <v>7202</v>
      </c>
      <c r="I193" s="89" t="s">
        <v>294</v>
      </c>
      <c r="J193" s="91" t="s">
        <v>715</v>
      </c>
      <c r="K193" s="91" t="s">
        <v>716</v>
      </c>
    </row>
    <row r="194" spans="8:11" ht="12.75">
      <c r="H194" s="89">
        <v>7208</v>
      </c>
      <c r="I194" s="89" t="s">
        <v>294</v>
      </c>
      <c r="J194" s="91" t="s">
        <v>717</v>
      </c>
      <c r="K194" s="91" t="s">
        <v>718</v>
      </c>
    </row>
    <row r="195" spans="8:11" ht="15">
      <c r="H195" s="60" t="s">
        <v>713</v>
      </c>
      <c r="I195" s="62" t="s">
        <v>713</v>
      </c>
      <c r="J195" s="62"/>
      <c r="K195" s="63" t="s">
        <v>952</v>
      </c>
    </row>
    <row r="196" spans="8:11" ht="12.75">
      <c r="H196" s="60" t="s">
        <v>245</v>
      </c>
      <c r="I196" s="62" t="s">
        <v>294</v>
      </c>
      <c r="J196" s="62" t="s">
        <v>953</v>
      </c>
      <c r="K196" s="62" t="s">
        <v>954</v>
      </c>
    </row>
    <row r="197" spans="8:11" ht="15">
      <c r="H197" s="60" t="s">
        <v>713</v>
      </c>
      <c r="I197" s="62" t="s">
        <v>713</v>
      </c>
      <c r="J197" s="62"/>
      <c r="K197" s="63" t="s">
        <v>87</v>
      </c>
    </row>
    <row r="198" spans="8:11" ht="12.75">
      <c r="H198" s="60" t="s">
        <v>217</v>
      </c>
      <c r="I198" s="62" t="s">
        <v>294</v>
      </c>
      <c r="J198" s="62" t="s">
        <v>88</v>
      </c>
      <c r="K198" s="62" t="s">
        <v>89</v>
      </c>
    </row>
    <row r="199" spans="8:11" ht="12.75">
      <c r="H199" s="60" t="s">
        <v>90</v>
      </c>
      <c r="I199" s="62" t="s">
        <v>294</v>
      </c>
      <c r="J199" s="62" t="s">
        <v>91</v>
      </c>
      <c r="K199" s="62" t="s">
        <v>92</v>
      </c>
    </row>
    <row r="200" spans="8:11" ht="12.75">
      <c r="H200" s="60" t="s">
        <v>93</v>
      </c>
      <c r="I200" s="62" t="s">
        <v>294</v>
      </c>
      <c r="J200" s="62" t="s">
        <v>94</v>
      </c>
      <c r="K200" s="62" t="s">
        <v>95</v>
      </c>
    </row>
    <row r="201" spans="8:11" ht="15">
      <c r="H201" s="60" t="s">
        <v>713</v>
      </c>
      <c r="I201" s="62" t="s">
        <v>713</v>
      </c>
      <c r="J201" s="62"/>
      <c r="K201" s="63" t="s">
        <v>96</v>
      </c>
    </row>
    <row r="202" spans="8:11" ht="12.75">
      <c r="H202" s="60" t="s">
        <v>97</v>
      </c>
      <c r="I202" s="62" t="s">
        <v>294</v>
      </c>
      <c r="J202" s="62" t="s">
        <v>98</v>
      </c>
      <c r="K202" s="62" t="s">
        <v>99</v>
      </c>
    </row>
    <row r="203" spans="8:11" ht="12.75">
      <c r="H203" s="60" t="s">
        <v>100</v>
      </c>
      <c r="I203" s="62" t="s">
        <v>294</v>
      </c>
      <c r="J203" s="62" t="s">
        <v>101</v>
      </c>
      <c r="K203" s="62" t="s">
        <v>102</v>
      </c>
    </row>
    <row r="204" spans="8:11" ht="12.75">
      <c r="H204" s="60" t="s">
        <v>103</v>
      </c>
      <c r="I204" s="62" t="s">
        <v>294</v>
      </c>
      <c r="J204" s="62" t="s">
        <v>104</v>
      </c>
      <c r="K204" s="62" t="s">
        <v>105</v>
      </c>
    </row>
    <row r="205" spans="8:11" ht="12.75">
      <c r="H205" s="60" t="s">
        <v>106</v>
      </c>
      <c r="I205" s="62" t="s">
        <v>294</v>
      </c>
      <c r="J205" s="62" t="s">
        <v>107</v>
      </c>
      <c r="K205" s="62" t="s">
        <v>108</v>
      </c>
    </row>
    <row r="206" spans="8:11" ht="15">
      <c r="H206" s="60" t="s">
        <v>713</v>
      </c>
      <c r="I206" s="62" t="s">
        <v>713</v>
      </c>
      <c r="J206" s="62"/>
      <c r="K206" s="63" t="s">
        <v>109</v>
      </c>
    </row>
    <row r="207" spans="8:11" ht="12.75">
      <c r="H207" s="60" t="s">
        <v>110</v>
      </c>
      <c r="I207" s="62" t="s">
        <v>294</v>
      </c>
      <c r="J207" s="62" t="s">
        <v>111</v>
      </c>
      <c r="K207" s="62" t="s">
        <v>112</v>
      </c>
    </row>
    <row r="208" spans="8:11" ht="12.75">
      <c r="H208" s="60" t="s">
        <v>113</v>
      </c>
      <c r="I208" s="62" t="s">
        <v>294</v>
      </c>
      <c r="J208" s="62" t="s">
        <v>114</v>
      </c>
      <c r="K208" s="62" t="s">
        <v>115</v>
      </c>
    </row>
    <row r="209" spans="8:11" ht="15">
      <c r="H209" s="60" t="s">
        <v>713</v>
      </c>
      <c r="I209" s="62" t="s">
        <v>713</v>
      </c>
      <c r="J209" s="62"/>
      <c r="K209" s="63" t="s">
        <v>771</v>
      </c>
    </row>
    <row r="210" spans="8:11" ht="12.75">
      <c r="H210" s="77" t="s">
        <v>751</v>
      </c>
      <c r="I210" s="78" t="s">
        <v>294</v>
      </c>
      <c r="J210" s="78" t="s">
        <v>772</v>
      </c>
      <c r="K210" s="78" t="s">
        <v>772</v>
      </c>
    </row>
    <row r="211" spans="8:11" ht="12.75">
      <c r="H211" s="77" t="s">
        <v>756</v>
      </c>
      <c r="I211" s="62" t="s">
        <v>294</v>
      </c>
      <c r="J211" s="62" t="s">
        <v>757</v>
      </c>
      <c r="K211" s="83" t="s">
        <v>779</v>
      </c>
    </row>
    <row r="212" spans="8:11" ht="12.75">
      <c r="H212" s="60" t="s">
        <v>752</v>
      </c>
      <c r="I212" s="62" t="s">
        <v>294</v>
      </c>
      <c r="J212" s="62" t="s">
        <v>758</v>
      </c>
      <c r="K212" s="83" t="s">
        <v>780</v>
      </c>
    </row>
    <row r="213" spans="8:11" ht="12.75">
      <c r="H213" s="60" t="s">
        <v>753</v>
      </c>
      <c r="I213" s="62" t="s">
        <v>294</v>
      </c>
      <c r="J213" s="62" t="s">
        <v>759</v>
      </c>
      <c r="K213" s="83" t="s">
        <v>781</v>
      </c>
    </row>
    <row r="214" spans="8:11" ht="12.75">
      <c r="H214" s="60" t="s">
        <v>754</v>
      </c>
      <c r="I214" s="62" t="s">
        <v>294</v>
      </c>
      <c r="J214" s="62" t="s">
        <v>760</v>
      </c>
      <c r="K214" s="83" t="s">
        <v>782</v>
      </c>
    </row>
    <row r="215" spans="8:11" ht="12.75">
      <c r="H215" s="60" t="s">
        <v>755</v>
      </c>
      <c r="I215" s="62" t="s">
        <v>294</v>
      </c>
      <c r="J215" s="62" t="s">
        <v>761</v>
      </c>
      <c r="K215" s="83" t="s">
        <v>783</v>
      </c>
    </row>
    <row r="216" spans="8:11" ht="12.75">
      <c r="H216" s="60" t="s">
        <v>770</v>
      </c>
      <c r="I216" s="62" t="s">
        <v>294</v>
      </c>
      <c r="J216" s="62" t="s">
        <v>762</v>
      </c>
      <c r="K216" s="83" t="s">
        <v>784</v>
      </c>
    </row>
    <row r="217" spans="8:11" ht="15">
      <c r="H217" s="60" t="s">
        <v>713</v>
      </c>
      <c r="I217" s="62" t="s">
        <v>713</v>
      </c>
      <c r="J217" s="62"/>
      <c r="K217" s="63" t="s">
        <v>73</v>
      </c>
    </row>
    <row r="218" spans="8:11" ht="26.25">
      <c r="H218" s="95" t="s">
        <v>949</v>
      </c>
      <c r="I218" s="96" t="s">
        <v>294</v>
      </c>
      <c r="J218" s="96" t="s">
        <v>950</v>
      </c>
      <c r="K218" s="110" t="s">
        <v>951</v>
      </c>
    </row>
    <row r="219" spans="8:11" ht="12.75">
      <c r="H219" s="60" t="s">
        <v>785</v>
      </c>
      <c r="I219" s="62" t="s">
        <v>294</v>
      </c>
      <c r="J219" s="62" t="s">
        <v>786</v>
      </c>
      <c r="K219" s="62" t="s">
        <v>787</v>
      </c>
    </row>
    <row r="220" spans="8:11" ht="12.75">
      <c r="H220" s="60" t="s">
        <v>791</v>
      </c>
      <c r="I220" s="62" t="s">
        <v>294</v>
      </c>
      <c r="J220" s="78" t="s">
        <v>792</v>
      </c>
      <c r="K220" s="92" t="s">
        <v>793</v>
      </c>
    </row>
    <row r="221" spans="8:11" ht="12.75">
      <c r="H221" s="60" t="s">
        <v>794</v>
      </c>
      <c r="I221" s="62" t="s">
        <v>294</v>
      </c>
      <c r="J221" s="78" t="s">
        <v>795</v>
      </c>
      <c r="K221" s="78" t="s">
        <v>796</v>
      </c>
    </row>
    <row r="222" spans="8:11" ht="12.75">
      <c r="H222" s="60" t="s">
        <v>220</v>
      </c>
      <c r="I222" s="62" t="s">
        <v>294</v>
      </c>
      <c r="J222" s="62" t="s">
        <v>74</v>
      </c>
      <c r="K222" s="62" t="s">
        <v>75</v>
      </c>
    </row>
    <row r="223" spans="8:11" ht="12.75">
      <c r="H223" s="60" t="s">
        <v>224</v>
      </c>
      <c r="I223" s="62" t="s">
        <v>294</v>
      </c>
      <c r="J223" s="62" t="s">
        <v>76</v>
      </c>
      <c r="K223" s="62" t="s">
        <v>719</v>
      </c>
    </row>
    <row r="224" spans="8:11" ht="12.75">
      <c r="H224" s="95" t="s">
        <v>928</v>
      </c>
      <c r="I224" s="96" t="s">
        <v>294</v>
      </c>
      <c r="J224" s="96" t="s">
        <v>929</v>
      </c>
      <c r="K224" s="96" t="s">
        <v>930</v>
      </c>
    </row>
    <row r="225" spans="8:11" ht="12.75">
      <c r="H225" s="60" t="s">
        <v>227</v>
      </c>
      <c r="I225" s="62" t="s">
        <v>294</v>
      </c>
      <c r="J225" s="62" t="s">
        <v>77</v>
      </c>
      <c r="K225" s="62" t="s">
        <v>78</v>
      </c>
    </row>
    <row r="226" spans="8:11" ht="29.25" customHeight="1">
      <c r="H226" s="60" t="s">
        <v>237</v>
      </c>
      <c r="I226" s="62" t="s">
        <v>294</v>
      </c>
      <c r="J226" s="62" t="s">
        <v>83</v>
      </c>
      <c r="K226" s="62" t="s">
        <v>84</v>
      </c>
    </row>
    <row r="227" spans="8:11" ht="26.25">
      <c r="H227" s="100" t="s">
        <v>240</v>
      </c>
      <c r="I227" s="100" t="s">
        <v>294</v>
      </c>
      <c r="J227" s="101" t="s">
        <v>931</v>
      </c>
      <c r="K227" s="102" t="s">
        <v>932</v>
      </c>
    </row>
    <row r="228" spans="8:11" ht="15">
      <c r="H228" s="60" t="s">
        <v>713</v>
      </c>
      <c r="I228" s="62" t="s">
        <v>713</v>
      </c>
      <c r="J228" s="93"/>
      <c r="K228" s="63" t="s">
        <v>157</v>
      </c>
    </row>
    <row r="229" spans="8:11" ht="12.75">
      <c r="H229" s="60" t="s">
        <v>294</v>
      </c>
      <c r="I229" s="62" t="s">
        <v>294</v>
      </c>
      <c r="J229" s="62" t="s">
        <v>158</v>
      </c>
      <c r="K229" s="62" t="s">
        <v>905</v>
      </c>
    </row>
    <row r="230" spans="8:11" ht="15">
      <c r="H230" s="60" t="s">
        <v>713</v>
      </c>
      <c r="I230" s="62" t="s">
        <v>713</v>
      </c>
      <c r="J230" s="62"/>
      <c r="K230" s="63" t="s">
        <v>895</v>
      </c>
    </row>
    <row r="231" spans="8:11" ht="12.75">
      <c r="H231" s="60" t="s">
        <v>896</v>
      </c>
      <c r="I231" s="62" t="s">
        <v>294</v>
      </c>
      <c r="J231" s="62" t="s">
        <v>897</v>
      </c>
      <c r="K231" s="62" t="s">
        <v>898</v>
      </c>
    </row>
    <row r="232" spans="8:11" ht="15">
      <c r="H232" s="60" t="s">
        <v>713</v>
      </c>
      <c r="I232" s="62" t="s">
        <v>713</v>
      </c>
      <c r="J232" s="62"/>
      <c r="K232" s="63" t="s">
        <v>720</v>
      </c>
    </row>
    <row r="233" spans="8:11" ht="12.75">
      <c r="H233" s="60" t="s">
        <v>293</v>
      </c>
      <c r="I233" s="62" t="s">
        <v>294</v>
      </c>
      <c r="J233" s="62" t="s">
        <v>85</v>
      </c>
      <c r="K233" s="62" t="s">
        <v>86</v>
      </c>
    </row>
    <row r="234" spans="8:11" ht="15">
      <c r="H234" s="60" t="s">
        <v>713</v>
      </c>
      <c r="I234" s="62" t="s">
        <v>713</v>
      </c>
      <c r="J234" s="62"/>
      <c r="K234" s="63" t="s">
        <v>797</v>
      </c>
    </row>
    <row r="235" spans="8:11" ht="12.75">
      <c r="H235" s="60" t="s">
        <v>116</v>
      </c>
      <c r="I235" s="62" t="s">
        <v>294</v>
      </c>
      <c r="J235" s="62" t="s">
        <v>117</v>
      </c>
      <c r="K235" s="62" t="s">
        <v>118</v>
      </c>
    </row>
    <row r="236" spans="8:11" ht="12.75">
      <c r="H236" s="60" t="s">
        <v>119</v>
      </c>
      <c r="I236" s="62" t="s">
        <v>294</v>
      </c>
      <c r="J236" s="62" t="s">
        <v>120</v>
      </c>
      <c r="K236" s="62" t="s">
        <v>121</v>
      </c>
    </row>
    <row r="237" spans="1:11" ht="12.75">
      <c r="A237" s="65"/>
      <c r="H237" s="60" t="s">
        <v>125</v>
      </c>
      <c r="I237" s="62" t="s">
        <v>294</v>
      </c>
      <c r="J237" s="62" t="s">
        <v>126</v>
      </c>
      <c r="K237" s="62" t="s">
        <v>127</v>
      </c>
    </row>
    <row r="238" spans="1:11" ht="12.75">
      <c r="A238" s="65"/>
      <c r="H238" s="60" t="s">
        <v>128</v>
      </c>
      <c r="I238" s="62" t="s">
        <v>294</v>
      </c>
      <c r="J238" s="62" t="s">
        <v>129</v>
      </c>
      <c r="K238" s="62" t="s">
        <v>130</v>
      </c>
    </row>
    <row r="239" spans="1:11" ht="12.75">
      <c r="A239" s="65"/>
      <c r="H239" s="60" t="s">
        <v>291</v>
      </c>
      <c r="I239" s="62" t="s">
        <v>294</v>
      </c>
      <c r="J239" s="62" t="s">
        <v>131</v>
      </c>
      <c r="K239" s="62" t="s">
        <v>703</v>
      </c>
    </row>
    <row r="240" spans="1:12" ht="12.75">
      <c r="A240" s="65"/>
      <c r="H240" s="60" t="s">
        <v>122</v>
      </c>
      <c r="I240" s="62" t="s">
        <v>294</v>
      </c>
      <c r="J240" s="62" t="s">
        <v>123</v>
      </c>
      <c r="K240" s="62" t="s">
        <v>124</v>
      </c>
      <c r="L240" s="94"/>
    </row>
    <row r="241" spans="1:12" ht="12.75">
      <c r="A241" s="65"/>
      <c r="H241" s="60" t="s">
        <v>899</v>
      </c>
      <c r="I241" s="62" t="s">
        <v>294</v>
      </c>
      <c r="J241" s="62" t="s">
        <v>900</v>
      </c>
      <c r="K241" s="62" t="s">
        <v>900</v>
      </c>
      <c r="L241" s="94"/>
    </row>
    <row r="242" spans="1:12" ht="12.75">
      <c r="A242" s="65"/>
      <c r="H242" s="89" t="s">
        <v>308</v>
      </c>
      <c r="I242" s="89" t="s">
        <v>294</v>
      </c>
      <c r="J242" s="91" t="s">
        <v>798</v>
      </c>
      <c r="K242" s="91" t="s">
        <v>799</v>
      </c>
      <c r="L242" s="94"/>
    </row>
    <row r="243" spans="1:12" ht="15">
      <c r="A243" s="65"/>
      <c r="H243" s="60" t="s">
        <v>713</v>
      </c>
      <c r="I243" s="62" t="s">
        <v>713</v>
      </c>
      <c r="J243" s="62"/>
      <c r="K243" s="63" t="s">
        <v>721</v>
      </c>
      <c r="L243" s="94"/>
    </row>
    <row r="244" spans="1:12" ht="12.75">
      <c r="A244" s="65"/>
      <c r="H244" s="60" t="s">
        <v>230</v>
      </c>
      <c r="I244" s="62" t="s">
        <v>294</v>
      </c>
      <c r="J244" s="62" t="s">
        <v>79</v>
      </c>
      <c r="K244" s="62" t="s">
        <v>80</v>
      </c>
      <c r="L244" s="94"/>
    </row>
    <row r="245" spans="1:12" ht="12.75">
      <c r="A245" s="65"/>
      <c r="H245" s="60" t="s">
        <v>234</v>
      </c>
      <c r="I245" s="62" t="s">
        <v>294</v>
      </c>
      <c r="J245" s="62" t="s">
        <v>81</v>
      </c>
      <c r="K245" s="62" t="s">
        <v>82</v>
      </c>
      <c r="L245" s="94"/>
    </row>
    <row r="246" spans="1:12" ht="15">
      <c r="A246" s="65"/>
      <c r="H246" s="89" t="s">
        <v>713</v>
      </c>
      <c r="I246" s="90" t="s">
        <v>713</v>
      </c>
      <c r="J246" s="90"/>
      <c r="K246" s="63" t="s">
        <v>722</v>
      </c>
      <c r="L246" s="94"/>
    </row>
    <row r="247" spans="1:12" ht="12.75">
      <c r="A247" s="65"/>
      <c r="H247" s="89" t="s">
        <v>307</v>
      </c>
      <c r="I247" s="90" t="s">
        <v>294</v>
      </c>
      <c r="J247" s="90" t="s">
        <v>144</v>
      </c>
      <c r="K247" s="90" t="s">
        <v>145</v>
      </c>
      <c r="L247" s="94"/>
    </row>
    <row r="248" spans="1:12" ht="12.75">
      <c r="A248" s="65"/>
      <c r="H248" s="60" t="s">
        <v>713</v>
      </c>
      <c r="I248" s="62" t="s">
        <v>713</v>
      </c>
      <c r="J248" s="93"/>
      <c r="K248" s="79" t="s">
        <v>723</v>
      </c>
      <c r="L248" s="94"/>
    </row>
    <row r="249" spans="1:12" ht="12.75">
      <c r="A249" s="65"/>
      <c r="H249" s="60" t="s">
        <v>141</v>
      </c>
      <c r="I249" s="62" t="s">
        <v>294</v>
      </c>
      <c r="J249" s="62" t="s">
        <v>142</v>
      </c>
      <c r="K249" s="62" t="s">
        <v>143</v>
      </c>
      <c r="L249" s="94"/>
    </row>
    <row r="250" spans="1:12" ht="15">
      <c r="A250" s="65"/>
      <c r="H250" s="60" t="s">
        <v>713</v>
      </c>
      <c r="I250" s="62" t="s">
        <v>713</v>
      </c>
      <c r="J250" s="62"/>
      <c r="K250" s="63" t="s">
        <v>159</v>
      </c>
      <c r="L250" s="94"/>
    </row>
    <row r="251" spans="1:12" ht="12.75">
      <c r="A251" s="65"/>
      <c r="H251" s="60" t="s">
        <v>160</v>
      </c>
      <c r="I251" s="62" t="s">
        <v>294</v>
      </c>
      <c r="J251" s="62" t="s">
        <v>161</v>
      </c>
      <c r="K251" s="62" t="s">
        <v>162</v>
      </c>
      <c r="L251" s="94"/>
    </row>
    <row r="252" spans="1:12" ht="12.75">
      <c r="A252" s="65"/>
      <c r="H252" s="60" t="s">
        <v>163</v>
      </c>
      <c r="I252" s="62" t="s">
        <v>294</v>
      </c>
      <c r="J252" s="62" t="s">
        <v>164</v>
      </c>
      <c r="K252" s="62" t="s">
        <v>165</v>
      </c>
      <c r="L252" s="94"/>
    </row>
    <row r="253" spans="1:12" ht="12.75">
      <c r="A253" s="65"/>
      <c r="H253" s="60" t="s">
        <v>184</v>
      </c>
      <c r="I253" s="62" t="s">
        <v>294</v>
      </c>
      <c r="J253" s="62" t="s">
        <v>185</v>
      </c>
      <c r="K253" s="62" t="s">
        <v>186</v>
      </c>
      <c r="L253" s="94"/>
    </row>
    <row r="254" spans="1:12" ht="12.75">
      <c r="A254" s="65"/>
      <c r="H254" s="60" t="s">
        <v>187</v>
      </c>
      <c r="I254" s="62" t="s">
        <v>294</v>
      </c>
      <c r="J254" s="62" t="s">
        <v>188</v>
      </c>
      <c r="K254" s="62" t="s">
        <v>189</v>
      </c>
      <c r="L254" s="94"/>
    </row>
    <row r="255" spans="1:12" ht="12.75">
      <c r="A255" s="65"/>
      <c r="H255" s="60" t="s">
        <v>190</v>
      </c>
      <c r="I255" s="62" t="s">
        <v>294</v>
      </c>
      <c r="J255" s="62" t="s">
        <v>191</v>
      </c>
      <c r="K255" s="62" t="s">
        <v>192</v>
      </c>
      <c r="L255" s="94"/>
    </row>
    <row r="256" spans="8:12" ht="12.75">
      <c r="H256" s="60" t="s">
        <v>193</v>
      </c>
      <c r="I256" s="62" t="s">
        <v>294</v>
      </c>
      <c r="J256" s="62" t="s">
        <v>194</v>
      </c>
      <c r="K256" s="62" t="s">
        <v>195</v>
      </c>
      <c r="L256" s="94"/>
    </row>
    <row r="257" spans="8:11" ht="12.75">
      <c r="H257" s="60" t="s">
        <v>196</v>
      </c>
      <c r="I257" s="62" t="s">
        <v>294</v>
      </c>
      <c r="J257" s="62" t="s">
        <v>197</v>
      </c>
      <c r="K257" s="62" t="s">
        <v>198</v>
      </c>
    </row>
    <row r="258" spans="8:11" ht="12.75">
      <c r="H258" s="60" t="s">
        <v>199</v>
      </c>
      <c r="I258" s="62" t="s">
        <v>294</v>
      </c>
      <c r="J258" s="62" t="s">
        <v>200</v>
      </c>
      <c r="K258" s="62" t="s">
        <v>201</v>
      </c>
    </row>
    <row r="259" spans="8:11" ht="12.75">
      <c r="H259" s="60" t="s">
        <v>202</v>
      </c>
      <c r="I259" s="62" t="s">
        <v>294</v>
      </c>
      <c r="J259" s="62" t="s">
        <v>88</v>
      </c>
      <c r="K259" s="62" t="s">
        <v>203</v>
      </c>
    </row>
    <row r="260" spans="8:11" ht="12.75">
      <c r="H260" s="60" t="s">
        <v>204</v>
      </c>
      <c r="I260" s="62" t="s">
        <v>294</v>
      </c>
      <c r="J260" s="62" t="s">
        <v>98</v>
      </c>
      <c r="K260" s="62" t="s">
        <v>205</v>
      </c>
    </row>
    <row r="261" spans="8:11" ht="12.75">
      <c r="H261" s="60" t="s">
        <v>206</v>
      </c>
      <c r="I261" s="62" t="s">
        <v>294</v>
      </c>
      <c r="J261" s="62" t="s">
        <v>724</v>
      </c>
      <c r="K261" s="62" t="s">
        <v>207</v>
      </c>
    </row>
    <row r="262" spans="8:11" ht="12.75">
      <c r="H262" s="60" t="s">
        <v>788</v>
      </c>
      <c r="I262" s="62" t="s">
        <v>294</v>
      </c>
      <c r="J262" s="62" t="s">
        <v>789</v>
      </c>
      <c r="K262" s="62" t="s">
        <v>790</v>
      </c>
    </row>
    <row r="263" spans="8:11" ht="12.75">
      <c r="H263" s="60" t="s">
        <v>166</v>
      </c>
      <c r="I263" s="62" t="s">
        <v>294</v>
      </c>
      <c r="J263" s="62" t="s">
        <v>167</v>
      </c>
      <c r="K263" s="62" t="s">
        <v>168</v>
      </c>
    </row>
    <row r="264" spans="8:11" ht="12.75">
      <c r="H264" s="60" t="s">
        <v>800</v>
      </c>
      <c r="I264" s="62" t="s">
        <v>294</v>
      </c>
      <c r="J264" s="78" t="s">
        <v>801</v>
      </c>
      <c r="K264" s="62" t="s">
        <v>802</v>
      </c>
    </row>
    <row r="265" spans="8:11" ht="12.75">
      <c r="H265" s="60" t="s">
        <v>169</v>
      </c>
      <c r="I265" s="62" t="s">
        <v>294</v>
      </c>
      <c r="J265" s="62" t="s">
        <v>170</v>
      </c>
      <c r="K265" s="62" t="s">
        <v>171</v>
      </c>
    </row>
    <row r="266" spans="8:11" ht="12.75">
      <c r="H266" s="60" t="s">
        <v>172</v>
      </c>
      <c r="I266" s="62" t="s">
        <v>294</v>
      </c>
      <c r="J266" s="62" t="s">
        <v>173</v>
      </c>
      <c r="K266" s="62" t="s">
        <v>174</v>
      </c>
    </row>
    <row r="267" spans="8:11" ht="12.75">
      <c r="H267" s="60" t="s">
        <v>175</v>
      </c>
      <c r="I267" s="62" t="s">
        <v>294</v>
      </c>
      <c r="J267" s="62" t="s">
        <v>176</v>
      </c>
      <c r="K267" s="62" t="s">
        <v>177</v>
      </c>
    </row>
    <row r="268" spans="8:11" ht="12.75">
      <c r="H268" s="60" t="s">
        <v>178</v>
      </c>
      <c r="I268" s="62" t="s">
        <v>294</v>
      </c>
      <c r="J268" s="62" t="s">
        <v>179</v>
      </c>
      <c r="K268" s="62" t="s">
        <v>180</v>
      </c>
    </row>
    <row r="269" spans="8:11" ht="12.75">
      <c r="H269" s="60" t="s">
        <v>181</v>
      </c>
      <c r="I269" s="62" t="s">
        <v>294</v>
      </c>
      <c r="J269" s="62" t="s">
        <v>182</v>
      </c>
      <c r="K269" s="62" t="s">
        <v>183</v>
      </c>
    </row>
  </sheetData>
  <sheetProtection select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ИРЦ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Нестеров</dc:creator>
  <cp:keywords/>
  <dc:description/>
  <cp:lastModifiedBy>Теленченко Александр Витальевич</cp:lastModifiedBy>
  <cp:lastPrinted>2021-07-27T04:55:30Z</cp:lastPrinted>
  <dcterms:created xsi:type="dcterms:W3CDTF">2003-10-18T11:05:50Z</dcterms:created>
  <dcterms:modified xsi:type="dcterms:W3CDTF">2022-03-16T05:38:09Z</dcterms:modified>
  <cp:category/>
  <cp:version/>
  <cp:contentType/>
  <cp:contentStatus/>
</cp:coreProperties>
</file>